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3720" yWindow="0" windowWidth="19560" windowHeight="8040" tabRatio="761"/>
  </bookViews>
  <sheets>
    <sheet name="header" sheetId="18" r:id="rId1"/>
    <sheet name="2-VF1-D1" sheetId="10" r:id="rId2"/>
    <sheet name="2-VF1-D2" sheetId="13" r:id="rId3"/>
    <sheet name="2-VF1-D3" sheetId="14" r:id="rId4"/>
    <sheet name="2-VF1-D4" sheetId="15" r:id="rId5"/>
    <sheet name="2-VF1-E1" sheetId="9" r:id="rId6"/>
    <sheet name="2-VF1-E2" sheetId="11" r:id="rId7"/>
    <sheet name="2-VF1-E3" sheetId="21" r:id="rId8"/>
    <sheet name="2-VF1-E4" sheetId="12" r:id="rId9"/>
    <sheet name="2-VF1-E6" sheetId="20" r:id="rId10"/>
    <sheet name="2-VF1-E7" sheetId="22" r:id="rId11"/>
    <sheet name="2-UU1-D1" sheetId="17" r:id="rId12"/>
    <sheet name="2-UU1-D2" sheetId="16" r:id="rId13"/>
    <sheet name="2-UU1-E1" sheetId="19" r:id="rId14"/>
  </sheets>
  <definedNames>
    <definedName name="_xlnm._FilterDatabase" localSheetId="11" hidden="1">'2-UU1-D1'!$A$12:$A$13</definedName>
    <definedName name="_xlnm._FilterDatabase" localSheetId="12" hidden="1">'2-UU1-D2'!$A$12:$A$23</definedName>
    <definedName name="_xlnm._FilterDatabase" localSheetId="13" hidden="1">'2-UU1-E1'!$A$12:$A$22</definedName>
    <definedName name="_xlnm._FilterDatabase" localSheetId="1" hidden="1">'2-VF1-D1'!$A$12:$A$63</definedName>
    <definedName name="_xlnm._FilterDatabase" localSheetId="2" hidden="1">'2-VF1-D2'!$A$12:$A$17</definedName>
    <definedName name="_xlnm._FilterDatabase" localSheetId="3" hidden="1">'2-VF1-D3'!$A$12:$A$17</definedName>
    <definedName name="_xlnm._FilterDatabase" localSheetId="4" hidden="1">'2-VF1-D4'!$A$12:$A$16</definedName>
    <definedName name="_xlnm._FilterDatabase" localSheetId="5" hidden="1">'2-VF1-E1'!$A$12:$A$23</definedName>
    <definedName name="_xlnm._FilterDatabase" localSheetId="6" hidden="1">'2-VF1-E2'!$A$12:$A$14</definedName>
    <definedName name="_xlnm._FilterDatabase" localSheetId="7" hidden="1">'2-VF1-E3'!$A$12:$A$16</definedName>
    <definedName name="_xlnm._FilterDatabase" localSheetId="8" hidden="1">'2-VF1-E4'!$A$12:$A$14</definedName>
    <definedName name="_xlnm._FilterDatabase" localSheetId="9" hidden="1">'2-VF1-E6'!$A$12:$A$13</definedName>
    <definedName name="_xlnm._FilterDatabase" localSheetId="10" hidden="1">'2-VF1-E7'!$A$12:$A$14</definedName>
    <definedName name="_xlnm._FilterDatabase" localSheetId="0" hidden="1">header!$A$1:$A$46</definedName>
    <definedName name="_xlnm.Print_Area" localSheetId="11">'2-UU1-D1'!$A$1:$AN$13</definedName>
    <definedName name="_xlnm.Print_Area" localSheetId="12">'2-UU1-D2'!$A$1:$AN$23</definedName>
    <definedName name="_xlnm.Print_Area" localSheetId="13">'2-UU1-E1'!$A$1:$AN$22</definedName>
    <definedName name="_xlnm.Print_Area" localSheetId="1">'2-VF1-D1'!$A$1:$AN$63</definedName>
    <definedName name="_xlnm.Print_Area" localSheetId="2">'2-VF1-D2'!$A$1:$AN$17</definedName>
    <definedName name="_xlnm.Print_Area" localSheetId="3">'2-VF1-D3'!$A$1:$AN$17</definedName>
    <definedName name="_xlnm.Print_Area" localSheetId="4">'2-VF1-D4'!$A$1:$AN$16</definedName>
    <definedName name="_xlnm.Print_Area" localSheetId="5">'2-VF1-E1'!$A$1:$AN$23</definedName>
    <definedName name="_xlnm.Print_Area" localSheetId="6">'2-VF1-E2'!$A$1:$AN$14</definedName>
    <definedName name="_xlnm.Print_Area" localSheetId="7">'2-VF1-E3'!$A$1:$AN$16</definedName>
    <definedName name="_xlnm.Print_Area" localSheetId="8">'2-VF1-E4'!$A$1:$AN$14</definedName>
    <definedName name="_xlnm.Print_Area" localSheetId="9">'2-VF1-E6'!$A$1:$AN$13</definedName>
    <definedName name="_xlnm.Print_Area" localSheetId="10">'2-VF1-E7'!$A$1:$AN$14</definedName>
    <definedName name="_xlnm.Print_Area" localSheetId="0">header!$A$1:$B$46</definedName>
  </definedNames>
  <calcPr calcId="152511"/>
</workbook>
</file>

<file path=xl/calcChain.xml><?xml version="1.0" encoding="utf-8"?>
<calcChain xmlns="http://schemas.openxmlformats.org/spreadsheetml/2006/main">
  <c r="AK14" i="22" l="1"/>
  <c r="AK13" i="22"/>
  <c r="AK15" i="21" l="1"/>
  <c r="AK16" i="21"/>
  <c r="AK14" i="21"/>
  <c r="AK13" i="21"/>
  <c r="AK13" i="20" l="1"/>
  <c r="AK14" i="19" l="1"/>
  <c r="AK15" i="19"/>
  <c r="AK16" i="19"/>
  <c r="AK17" i="19"/>
  <c r="AK18" i="19"/>
  <c r="AK19" i="19"/>
  <c r="AK20" i="19"/>
  <c r="AK21" i="19"/>
  <c r="AK22" i="19"/>
  <c r="AK13" i="19"/>
  <c r="AK41" i="10" l="1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13" i="17"/>
  <c r="AK14" i="16"/>
  <c r="AK15" i="16"/>
  <c r="AK16" i="16"/>
  <c r="AK17" i="16"/>
  <c r="AK18" i="16"/>
  <c r="AK19" i="16"/>
  <c r="AK20" i="16"/>
  <c r="AK21" i="16"/>
  <c r="AK22" i="16"/>
  <c r="AK23" i="16"/>
  <c r="AK13" i="16"/>
  <c r="AK16" i="15"/>
  <c r="AK15" i="15"/>
  <c r="AK14" i="15"/>
  <c r="AK13" i="15"/>
  <c r="AK17" i="14" l="1"/>
  <c r="AK16" i="14"/>
  <c r="AK15" i="14"/>
  <c r="AK14" i="14"/>
  <c r="AK13" i="14"/>
  <c r="AK14" i="13"/>
  <c r="AK15" i="13"/>
  <c r="AK16" i="13"/>
  <c r="AK17" i="13"/>
  <c r="AK13" i="13"/>
  <c r="AK61" i="10"/>
  <c r="AH61" i="10"/>
  <c r="AK60" i="10"/>
  <c r="AH60" i="10"/>
  <c r="AH62" i="10"/>
  <c r="AK62" i="10"/>
  <c r="AH63" i="10"/>
  <c r="AK63" i="10"/>
  <c r="AK26" i="10"/>
  <c r="AK25" i="10"/>
  <c r="AK14" i="12" l="1"/>
  <c r="AK13" i="12"/>
  <c r="AK14" i="11" l="1"/>
  <c r="AH14" i="11"/>
  <c r="AH13" i="11"/>
  <c r="AK13" i="11" l="1"/>
  <c r="AK24" i="10" l="1"/>
  <c r="AH24" i="10"/>
  <c r="AK23" i="10"/>
  <c r="AH23" i="10"/>
  <c r="AK22" i="10"/>
  <c r="AH22" i="10"/>
  <c r="AK21" i="10"/>
  <c r="AK20" i="10"/>
  <c r="AH21" i="10"/>
  <c r="AH20" i="10"/>
  <c r="AK19" i="10"/>
  <c r="AH19" i="10"/>
  <c r="AK18" i="10"/>
  <c r="AH18" i="10"/>
  <c r="AK17" i="10" l="1"/>
  <c r="AK16" i="10"/>
  <c r="AH17" i="10" l="1"/>
  <c r="AH16" i="10"/>
  <c r="AK15" i="10"/>
  <c r="AH15" i="10"/>
  <c r="AK14" i="10" l="1"/>
  <c r="AH14" i="10"/>
  <c r="AK13" i="10"/>
  <c r="AH13" i="10"/>
  <c r="AH21" i="9"/>
  <c r="AH22" i="9"/>
  <c r="AH23" i="9"/>
  <c r="AH20" i="9"/>
  <c r="AK23" i="9" l="1"/>
  <c r="AK22" i="9"/>
  <c r="AK21" i="9"/>
  <c r="AK20" i="9"/>
  <c r="AK19" i="9"/>
  <c r="AH19" i="9"/>
  <c r="AH17" i="9"/>
  <c r="AK17" i="9"/>
  <c r="AH16" i="9"/>
  <c r="AK18" i="9" l="1"/>
  <c r="AK16" i="9"/>
  <c r="AK15" i="9"/>
  <c r="AH18" i="9"/>
  <c r="AH15" i="9"/>
  <c r="AK14" i="9" l="1"/>
  <c r="AH14" i="9"/>
  <c r="AK13" i="9"/>
  <c r="AH13" i="9"/>
</calcChain>
</file>

<file path=xl/sharedStrings.xml><?xml version="1.0" encoding="utf-8"?>
<sst xmlns="http://schemas.openxmlformats.org/spreadsheetml/2006/main" count="4930" uniqueCount="366">
  <si>
    <t>Version</t>
  </si>
  <si>
    <t>Technical Criteria for PEMS TEST FAMILY</t>
  </si>
  <si>
    <t>PEMS test results</t>
  </si>
  <si>
    <t xml:space="preserve"> Criteria for PEMS TEST Vehicle Selection</t>
  </si>
  <si>
    <t>Propul-</t>
  </si>
  <si>
    <t xml:space="preserve">Fuel </t>
  </si>
  <si>
    <t>Com-</t>
  </si>
  <si>
    <t>No. of</t>
  </si>
  <si>
    <t>Config.</t>
  </si>
  <si>
    <t>Max.</t>
  </si>
  <si>
    <t>Method</t>
  </si>
  <si>
    <t>Cooling</t>
  </si>
  <si>
    <t>aspirat.</t>
  </si>
  <si>
    <t>exhaust</t>
  </si>
  <si>
    <t>EGR-type</t>
  </si>
  <si>
    <r>
      <t xml:space="preserve">Evaluation Method 1 </t>
    </r>
    <r>
      <rPr>
        <sz val="11"/>
        <color theme="1"/>
        <rFont val="Calibri"/>
        <family val="2"/>
        <scheme val="minor"/>
      </rPr>
      <t>(EMROAD)</t>
    </r>
  </si>
  <si>
    <r>
      <t xml:space="preserve">Evaluation Method 2 </t>
    </r>
    <r>
      <rPr>
        <sz val="11"/>
        <color theme="1"/>
        <rFont val="Calibri"/>
        <family val="2"/>
        <scheme val="minor"/>
      </rPr>
      <t>(CLEAR)</t>
    </r>
  </si>
  <si>
    <t>Each</t>
  </si>
  <si>
    <t>Highest &amp; lowest</t>
  </si>
  <si>
    <t xml:space="preserve">AWD </t>
  </si>
  <si>
    <t>each</t>
  </si>
  <si>
    <t>each type &amp;</t>
  </si>
  <si>
    <t>50% Tests</t>
  </si>
  <si>
    <t>sion</t>
  </si>
  <si>
    <t>type</t>
  </si>
  <si>
    <t>bustion</t>
  </si>
  <si>
    <t>cyl.</t>
  </si>
  <si>
    <t>of cyl.-</t>
  </si>
  <si>
    <t>engine</t>
  </si>
  <si>
    <t>of fuel</t>
  </si>
  <si>
    <t>system</t>
  </si>
  <si>
    <t>charger</t>
  </si>
  <si>
    <t>aftertreatm.</t>
  </si>
  <si>
    <r>
      <t>M</t>
    </r>
    <r>
      <rPr>
        <vertAlign val="subscript"/>
        <sz val="11"/>
        <color theme="1"/>
        <rFont val="Calibri"/>
        <family val="2"/>
        <scheme val="minor"/>
      </rPr>
      <t>w,NOx,d</t>
    </r>
  </si>
  <si>
    <r>
      <t>M</t>
    </r>
    <r>
      <rPr>
        <vertAlign val="subscript"/>
        <sz val="11"/>
        <color theme="1"/>
        <rFont val="Calibri"/>
        <family val="2"/>
        <scheme val="minor"/>
      </rPr>
      <t>w,CO,d</t>
    </r>
  </si>
  <si>
    <t>combin.</t>
  </si>
  <si>
    <t>Power-to-Mass</t>
  </si>
  <si>
    <t>transmiss.</t>
  </si>
  <si>
    <t>(if included)</t>
  </si>
  <si>
    <t>sequence of</t>
  </si>
  <si>
    <t xml:space="preserve">driven by </t>
  </si>
  <si>
    <t>TA</t>
  </si>
  <si>
    <t>Emission Type approval No.</t>
  </si>
  <si>
    <t>Type</t>
  </si>
  <si>
    <t>EU Type approval number</t>
  </si>
  <si>
    <t>process</t>
  </si>
  <si>
    <t>block</t>
  </si>
  <si>
    <t>volume</t>
  </si>
  <si>
    <t>injection</t>
  </si>
  <si>
    <t>type&amp;no.</t>
  </si>
  <si>
    <t>type&amp;sequence</t>
  </si>
  <si>
    <t>of fuels</t>
  </si>
  <si>
    <t>aftertreatment</t>
  </si>
  <si>
    <t>Tech. Service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</si>
  <si>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</si>
  <si>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</si>
  <si>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</si>
  <si>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</si>
  <si>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</si>
  <si>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</si>
  <si>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</si>
  <si>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</si>
  <si>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</si>
  <si>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</si>
  <si>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</si>
  <si>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mg/km</t>
  </si>
  <si>
    <t>4.2.1</t>
  </si>
  <si>
    <t>4.2.2</t>
  </si>
  <si>
    <t>4.2.3</t>
  </si>
  <si>
    <t>4.2.4</t>
  </si>
  <si>
    <t>4.2.5</t>
  </si>
  <si>
    <t>4.2.6</t>
  </si>
  <si>
    <t>4.2.7</t>
  </si>
  <si>
    <t>urban</t>
  </si>
  <si>
    <t>total</t>
  </si>
  <si>
    <t>#/km</t>
  </si>
  <si>
    <r>
      <t>M</t>
    </r>
    <r>
      <rPr>
        <vertAlign val="subscript"/>
        <sz val="11"/>
        <color theme="1"/>
        <rFont val="Calibri"/>
        <family val="2"/>
        <scheme val="minor"/>
      </rPr>
      <t>w,NOx,d,U</t>
    </r>
  </si>
  <si>
    <r>
      <t>M</t>
    </r>
    <r>
      <rPr>
        <vertAlign val="subscript"/>
        <sz val="11"/>
        <color theme="1"/>
        <rFont val="Calibri"/>
        <family val="2"/>
        <scheme val="minor"/>
      </rPr>
      <t>w,CO,d,U</t>
    </r>
  </si>
  <si>
    <t>Number N of</t>
  </si>
  <si>
    <t>vehicle emis-</t>
  </si>
  <si>
    <t>sion types</t>
  </si>
  <si>
    <t>Ratio (kW/t)</t>
  </si>
  <si>
    <t xml:space="preserve">y/n, int/ext, </t>
  </si>
  <si>
    <t>cooling, pressure</t>
  </si>
  <si>
    <t>to be</t>
  </si>
  <si>
    <t>Identification of PEMS TEST FAMILY (MS-OEM-X-Y)</t>
  </si>
  <si>
    <t>Name</t>
  </si>
  <si>
    <t>PEMS TEST FAMILY</t>
  </si>
  <si>
    <t>code</t>
  </si>
  <si>
    <t>facturer</t>
  </si>
  <si>
    <t>Manu-</t>
  </si>
  <si>
    <t>Variant</t>
  </si>
  <si>
    <r>
      <t>M</t>
    </r>
    <r>
      <rPr>
        <vertAlign val="subscript"/>
        <sz val="11"/>
        <rFont val="Calibri"/>
        <family val="2"/>
        <scheme val="minor"/>
      </rPr>
      <t>w,PN,d</t>
    </r>
  </si>
  <si>
    <r>
      <t>M</t>
    </r>
    <r>
      <rPr>
        <vertAlign val="subscript"/>
        <sz val="11"/>
        <rFont val="Calibri"/>
        <family val="2"/>
        <scheme val="minor"/>
      </rPr>
      <t>w,PN,d, U</t>
    </r>
  </si>
  <si>
    <r>
      <t>M</t>
    </r>
    <r>
      <rPr>
        <vertAlign val="subscript"/>
        <sz val="11"/>
        <rFont val="Calibri"/>
        <family val="2"/>
        <scheme val="minor"/>
      </rPr>
      <t>PN,d,t</t>
    </r>
  </si>
  <si>
    <t>2-VF1-E1-0</t>
  </si>
  <si>
    <t>VF1</t>
  </si>
  <si>
    <t>ICE</t>
  </si>
  <si>
    <t>Gasoline</t>
  </si>
  <si>
    <t>4-stroke</t>
  </si>
  <si>
    <t>in-line</t>
  </si>
  <si>
    <t>direct</t>
  </si>
  <si>
    <t>water</t>
  </si>
  <si>
    <t>single-turbo TGF</t>
  </si>
  <si>
    <t>TWC</t>
  </si>
  <si>
    <t>w/o</t>
  </si>
  <si>
    <t>n.a.</t>
  </si>
  <si>
    <t>Man</t>
  </si>
  <si>
    <t>FWD</t>
  </si>
  <si>
    <t>Three way catalyst</t>
  </si>
  <si>
    <t>UTAC</t>
  </si>
  <si>
    <t>2-VF1-E1-1</t>
  </si>
  <si>
    <t>2-VF1-E1-2</t>
  </si>
  <si>
    <t>CLEAR method not valid</t>
  </si>
  <si>
    <t>RFA</t>
  </si>
  <si>
    <t>JF2</t>
  </si>
  <si>
    <t>MB6RVA015000</t>
  </si>
  <si>
    <t>MR6RSA015000</t>
  </si>
  <si>
    <t>MR6RVA015000</t>
  </si>
  <si>
    <t>RF2</t>
  </si>
  <si>
    <t>MB6RVA017000</t>
  </si>
  <si>
    <t>MR6RSA017000</t>
  </si>
  <si>
    <t>MR6RVA017000</t>
  </si>
  <si>
    <t>2-VF1-D1-0</t>
  </si>
  <si>
    <t>Diesel</t>
  </si>
  <si>
    <t>single-turbo TGV</t>
  </si>
  <si>
    <t>NSC+DPF</t>
  </si>
  <si>
    <t>EGR/ext/cooled/high&amp;low</t>
  </si>
  <si>
    <t>Man.</t>
  </si>
  <si>
    <t>NOx-Trap + DPF</t>
  </si>
  <si>
    <t>2-VF1-D1-1</t>
  </si>
  <si>
    <t>EGR/ext/cooled/high+low</t>
  </si>
  <si>
    <t>JH2</t>
  </si>
  <si>
    <t>A26RVA015000</t>
  </si>
  <si>
    <t>A36RVA015000</t>
  </si>
  <si>
    <t>RH2</t>
  </si>
  <si>
    <t>A36RVA017000</t>
  </si>
  <si>
    <t>2-VF1-D1-2</t>
  </si>
  <si>
    <t>Aut.</t>
  </si>
  <si>
    <t>A3BRVA015000</t>
  </si>
  <si>
    <t>A3BRVA017000</t>
  </si>
  <si>
    <t>2-VF1-D1-3</t>
  </si>
  <si>
    <t>A46RVA015000</t>
  </si>
  <si>
    <t>A46RVA017000</t>
  </si>
  <si>
    <t>The compliance of a vehicle with the requirements of annex IIIA of the regulation (EC) 692/2008 as last amended by the (EC) 646/2016 (RDE)</t>
  </si>
  <si>
    <t>PEMS TEST FAMILY NAME</t>
  </si>
  <si>
    <t>TA CODE</t>
  </si>
  <si>
    <t>MANUFACTURER CODE</t>
  </si>
  <si>
    <t>Evaluation Method 1 (EMROAD)</t>
  </si>
  <si>
    <t>Evaluation Method 2 (CLEAR)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</si>
  <si>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w,NOx,d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</si>
  <si>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w,CO,d</t>
    </r>
  </si>
  <si>
    <r>
      <t>M</t>
    </r>
    <r>
      <rPr>
        <b/>
        <vertAlign val="subscript"/>
        <sz val="11"/>
        <rFont val="Calibri"/>
        <family val="2"/>
        <scheme val="minor"/>
      </rPr>
      <t>w,PN,d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</si>
  <si>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w,NOx,d,U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</si>
  <si>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w,CO,d,U</t>
    </r>
  </si>
  <si>
    <r>
      <t>M</t>
    </r>
    <r>
      <rPr>
        <b/>
        <vertAlign val="subscript"/>
        <sz val="11"/>
        <rFont val="Calibri"/>
        <family val="2"/>
        <scheme val="minor"/>
      </rPr>
      <t>w,PN,d, U</t>
    </r>
  </si>
  <si>
    <r>
      <t>M</t>
    </r>
    <r>
      <rPr>
        <b/>
        <vertAlign val="subscript"/>
        <sz val="11"/>
        <rFont val="Calibri"/>
        <family val="2"/>
        <scheme val="minor"/>
      </rPr>
      <t>PN,d,t</t>
    </r>
  </si>
  <si>
    <t>2-VF1-E2-0</t>
  </si>
  <si>
    <t>2-VF1-E2-1</t>
  </si>
  <si>
    <t>indirect</t>
  </si>
  <si>
    <t>RWD</t>
  </si>
  <si>
    <t>2-VF1-E4-0</t>
  </si>
  <si>
    <t>EGR/ext/cooled/low</t>
  </si>
  <si>
    <t>RFE</t>
  </si>
  <si>
    <t>MH6ABA005000</t>
  </si>
  <si>
    <t>HF2</t>
  </si>
  <si>
    <t>HH2</t>
  </si>
  <si>
    <t>MH6ABB005000</t>
  </si>
  <si>
    <t>AH</t>
  </si>
  <si>
    <t>B</t>
  </si>
  <si>
    <t>55A</t>
  </si>
  <si>
    <t>5R</t>
  </si>
  <si>
    <t>7R</t>
  </si>
  <si>
    <t>BU</t>
  </si>
  <si>
    <t>0C</t>
  </si>
  <si>
    <t>01</t>
  </si>
  <si>
    <t>0K</t>
  </si>
  <si>
    <t>Renault Twingo GT Energy Tce 110 EDC</t>
  </si>
  <si>
    <t>Renault Scenic Energy dCi 110 EDC</t>
  </si>
  <si>
    <t>Renault Grand Scenic Energy dCi 110 EDC</t>
  </si>
  <si>
    <t>2-VF1-D1-5</t>
  </si>
  <si>
    <t>RZG</t>
  </si>
  <si>
    <t>A465E2V00A10</t>
  </si>
  <si>
    <t>A465E1V00A10</t>
  </si>
  <si>
    <t>2-VF1-D1-8</t>
  </si>
  <si>
    <t>2R</t>
  </si>
  <si>
    <t>AR</t>
  </si>
  <si>
    <t>BR</t>
  </si>
  <si>
    <t>07</t>
  </si>
  <si>
    <t>06</t>
  </si>
  <si>
    <t>1C</t>
  </si>
  <si>
    <t>2-VF1-D2-0</t>
  </si>
  <si>
    <t>Twin-turbo TGFx2</t>
  </si>
  <si>
    <t>EGR/ext/cooled/high</t>
  </si>
  <si>
    <t>Renault Scenic Energy dCi 160 EDC</t>
  </si>
  <si>
    <t>A5ARVA015000</t>
  </si>
  <si>
    <t>A5ARVA017000</t>
  </si>
  <si>
    <t>2-VF1-D2-1</t>
  </si>
  <si>
    <t>Renault Grand Scenic Energy dCi 160 EDC</t>
  </si>
  <si>
    <t>Renault Megane Energy dCi 160 EDC</t>
  </si>
  <si>
    <t>Renault Megane Estate Energy dCi 160 EDC</t>
  </si>
  <si>
    <t>RFB</t>
  </si>
  <si>
    <t>A5A62C010000</t>
  </si>
  <si>
    <t>BH4</t>
  </si>
  <si>
    <t>KH4</t>
  </si>
  <si>
    <t>Renault</t>
  </si>
  <si>
    <t>2-VF1-D3-0</t>
  </si>
  <si>
    <t>2-VF1-D3-1</t>
  </si>
  <si>
    <t>AK65E1V00A10</t>
  </si>
  <si>
    <t>HH4</t>
  </si>
  <si>
    <t>AK65E2V00A10</t>
  </si>
  <si>
    <t>AWD</t>
  </si>
  <si>
    <t>Renault Koleos Energy dCi 175 4WD X-tronic</t>
  </si>
  <si>
    <t>AKX5T1S00A20</t>
  </si>
  <si>
    <t>AKX5E2S00A10</t>
  </si>
  <si>
    <t>AKX5T2S00A20</t>
  </si>
  <si>
    <t>2-VF1-D4-0</t>
  </si>
  <si>
    <t>2-VF1-D4-1</t>
  </si>
  <si>
    <t>Renault Captur Energy dCi 90 EDC</t>
  </si>
  <si>
    <t>00</t>
  </si>
  <si>
    <t>1A</t>
  </si>
  <si>
    <t>2-UU1-D2-0</t>
  </si>
  <si>
    <t>UU1</t>
  </si>
  <si>
    <t>2-UU1-D1-0</t>
  </si>
  <si>
    <t>Dacia Duster dCi 110 EDC</t>
  </si>
  <si>
    <t>2-VF1-D1-6</t>
  </si>
  <si>
    <t>2-VF1-D1-7</t>
  </si>
  <si>
    <t>Renault Kangoo Energy dCi 110 EDC</t>
  </si>
  <si>
    <t>Renault Kangoo Energy dCi 90 EDC</t>
  </si>
  <si>
    <t>Renault Kangoo Express Energy dCi 110 EDC</t>
  </si>
  <si>
    <t>Renault Kangoo Express Energy dCi 90 EDC</t>
  </si>
  <si>
    <t>2-UU1-D1</t>
  </si>
  <si>
    <t>J9P</t>
  </si>
  <si>
    <t>SD</t>
  </si>
  <si>
    <t>H</t>
  </si>
  <si>
    <t>4</t>
  </si>
  <si>
    <t>5</t>
  </si>
  <si>
    <t>7</t>
  </si>
  <si>
    <t>CJ5</t>
  </si>
  <si>
    <t>KJ4</t>
  </si>
  <si>
    <t>4J4</t>
  </si>
  <si>
    <t>CJ4</t>
  </si>
  <si>
    <t>CJC</t>
  </si>
  <si>
    <t>KJC</t>
  </si>
  <si>
    <t>2-UU1-E1-0</t>
  </si>
  <si>
    <t>aspiration</t>
  </si>
  <si>
    <t>Dacia Sandero SCe 75</t>
  </si>
  <si>
    <t>Dacia Logan SCe 75</t>
  </si>
  <si>
    <t>Dacia Logan MCV SCe 75</t>
  </si>
  <si>
    <t>4SRMC4</t>
  </si>
  <si>
    <t>SR</t>
  </si>
  <si>
    <t>E2*2001/116*0314</t>
  </si>
  <si>
    <t>E2*2001/116*0323</t>
  </si>
  <si>
    <t>E2*2007/46*0030</t>
  </si>
  <si>
    <t>e2*715/2007*2016/646ZD*16513</t>
  </si>
  <si>
    <t>2-UU1-E1</t>
  </si>
  <si>
    <t>Dacia Logan dCi 90</t>
  </si>
  <si>
    <t>Dacia Sandero dCi 90</t>
  </si>
  <si>
    <t>Dacia Sandero Stepway dCi 90</t>
  </si>
  <si>
    <t>Dacia Logan MCV dCi 90</t>
  </si>
  <si>
    <t>Dacia Logan MCV Stepway dCi 90</t>
  </si>
  <si>
    <t>2-UU1-D2</t>
  </si>
  <si>
    <t>Renault Kadjar Energy Tce 165</t>
  </si>
  <si>
    <t>2-VF1-E4</t>
  </si>
  <si>
    <t>2-VF1-E2</t>
  </si>
  <si>
    <t>E2*2007/46*0457</t>
  </si>
  <si>
    <t>e2*715/2007*2016/646W*16243</t>
  </si>
  <si>
    <t>e2*715/2007*2016/646W*17028</t>
  </si>
  <si>
    <t>e2*715/2007*2016/646W*16314</t>
  </si>
  <si>
    <t>E2*2007/46*0475</t>
  </si>
  <si>
    <t>E2*2001/116*0327</t>
  </si>
  <si>
    <t>E2*2007/46*0574</t>
  </si>
  <si>
    <t>Renault Twingo GT Energy Tce 110</t>
  </si>
  <si>
    <t>e2*715/2007*2016/646W*16198</t>
  </si>
  <si>
    <t>Renault Clio Energy Tce 120</t>
  </si>
  <si>
    <t>Renault Clio Estate Energy Tce 120</t>
  </si>
  <si>
    <t>Renault Scenic Energy Tce 115</t>
  </si>
  <si>
    <t>Renault Scenic Energy Tce 130</t>
  </si>
  <si>
    <t>Renault Grand Scenic Energy Tce 115</t>
  </si>
  <si>
    <t>Renault Grand Scenic Energy Tce 130</t>
  </si>
  <si>
    <t>e2*715/2007*2016/646ZD*17067</t>
  </si>
  <si>
    <t>Renault Symbol SCe 75</t>
  </si>
  <si>
    <t>2-VF1-E6-0</t>
  </si>
  <si>
    <t>2-VF1-E6</t>
  </si>
  <si>
    <t>e2*715/2007*2016/646W*16438</t>
  </si>
  <si>
    <t>2-VF1-E1</t>
  </si>
  <si>
    <t>Renault Captur Energy dCi 90</t>
  </si>
  <si>
    <t>2-VF1-D4</t>
  </si>
  <si>
    <t>e2*715/2007*2016/646W*15085</t>
  </si>
  <si>
    <t>e2*715/2007*2016/646W*15169</t>
  </si>
  <si>
    <t>e2*715/2007*2016/646W*16186</t>
  </si>
  <si>
    <t>e2*715/2007*2016/646W*16136</t>
  </si>
  <si>
    <t>E11*2007/46*3255</t>
  </si>
  <si>
    <t>Renault Koleos Energy dCi 175 4WD</t>
  </si>
  <si>
    <t>2-VF1-D3</t>
  </si>
  <si>
    <t>e2*715/2007*2016/646W*16491</t>
  </si>
  <si>
    <t>e2*715/2007*2016/646W*16492</t>
  </si>
  <si>
    <t>2-VF1-D2</t>
  </si>
  <si>
    <t>E2*2007/46*0546</t>
  </si>
  <si>
    <t>e2*715/2007*2016/646W*16248</t>
  </si>
  <si>
    <t>Renault Clio Energy dCi 110</t>
  </si>
  <si>
    <t>Renault Clio Estate Energy dCi 110</t>
  </si>
  <si>
    <t>Renault Scenic Energy dCi 110</t>
  </si>
  <si>
    <t>Renault Grand Scenic Energy dCi 110</t>
  </si>
  <si>
    <t>Renault Scenic Energy dCi 130</t>
  </si>
  <si>
    <t>Renault Grand Scenic Energy dCi 130</t>
  </si>
  <si>
    <t>Renault Koleos Energy dCi 130</t>
  </si>
  <si>
    <t>Renault Captur Energy dCi 110</t>
  </si>
  <si>
    <t>E2*2001/116*0364</t>
  </si>
  <si>
    <t>E2*2007/46*0006</t>
  </si>
  <si>
    <t>e2*715/2007*2016/646W*16195</t>
  </si>
  <si>
    <t>Renault Scenic Energy dCi 95</t>
  </si>
  <si>
    <t>e2*715/2007*2016/646W*16230</t>
  </si>
  <si>
    <t>MC4</t>
  </si>
  <si>
    <t>RC4</t>
  </si>
  <si>
    <t>MC5</t>
  </si>
  <si>
    <t>RC5</t>
  </si>
  <si>
    <t>W</t>
  </si>
  <si>
    <t>KWE2</t>
  </si>
  <si>
    <t>B3</t>
  </si>
  <si>
    <t>J3</t>
  </si>
  <si>
    <t>KWR2</t>
  </si>
  <si>
    <t>H3</t>
  </si>
  <si>
    <t>N3</t>
  </si>
  <si>
    <t>C3</t>
  </si>
  <si>
    <t>KWS2</t>
  </si>
  <si>
    <t>KWE8</t>
  </si>
  <si>
    <t>KWR8</t>
  </si>
  <si>
    <t>KWS8</t>
  </si>
  <si>
    <t>FWG2</t>
  </si>
  <si>
    <t>K3</t>
  </si>
  <si>
    <t>FWT2</t>
  </si>
  <si>
    <t>M3</t>
  </si>
  <si>
    <t>P3</t>
  </si>
  <si>
    <t>R3</t>
  </si>
  <si>
    <t>FWG8</t>
  </si>
  <si>
    <t>FWT8</t>
  </si>
  <si>
    <t>KWT8</t>
  </si>
  <si>
    <t>e2*715/2007*2016/646W*16204</t>
  </si>
  <si>
    <t>e2*715/2007*2016/646W*16215</t>
  </si>
  <si>
    <t>e2*715/2007*2016/646W*16469</t>
  </si>
  <si>
    <t>e2*715/2007*2016/646W*17012</t>
  </si>
  <si>
    <t>e2*715/2007*2016/646X*17016</t>
  </si>
  <si>
    <t>e2*715/2007*2016/646W*14231</t>
  </si>
  <si>
    <t>2-VF1-D1</t>
  </si>
  <si>
    <t>e2*715/2007*2016/646W*17001</t>
  </si>
  <si>
    <t>e2*715/2007*2016/646W*15084</t>
  </si>
  <si>
    <t>e2*715/2007*2016/646W*16233</t>
  </si>
  <si>
    <t>BRAND/MODEL/ENGINE</t>
  </si>
  <si>
    <t>Renault Espace  Energy TCe 225 EDC</t>
  </si>
  <si>
    <t>2-VF1-E3-0</t>
  </si>
  <si>
    <t>e2*715/2007*2016/646W*17049</t>
  </si>
  <si>
    <t>E2*2007/46*0470</t>
  </si>
  <si>
    <t>RFC</t>
  </si>
  <si>
    <t>M1BA00105000</t>
  </si>
  <si>
    <t>JE2</t>
  </si>
  <si>
    <t>JE4</t>
  </si>
  <si>
    <t>M1BA00107000</t>
  </si>
  <si>
    <t>2-VF1-E3</t>
  </si>
  <si>
    <t>2-VF1-E7-0</t>
  </si>
  <si>
    <t>BF2</t>
  </si>
  <si>
    <t>KF2</t>
  </si>
  <si>
    <t>MFB62C010000</t>
  </si>
  <si>
    <t>Renault Megane Energy TCe 165 EDC</t>
  </si>
  <si>
    <t>e2*715/2007*2016/646W*17220</t>
  </si>
  <si>
    <t>2-VF1-E7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</si>
</sst>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" fontId="0" fillId="3" borderId="0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" fontId="0" fillId="3" borderId="0" xfId="0" quotePrefix="1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6" fontId="0" fillId="3" borderId="14" xfId="0" quotePrefix="1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quotePrefix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" fontId="0" fillId="3" borderId="0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2" borderId="0" xfId="0" applyFont="1" applyFill="1" applyBorder="1" applyAlignment="1"/>
    <xf numFmtId="0" fontId="5" fillId="2" borderId="2" xfId="0" applyFont="1" applyFill="1" applyBorder="1"/>
    <xf numFmtId="0" fontId="0" fillId="3" borderId="10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3" xfId="0" applyFont="1" applyFill="1" applyBorder="1"/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1" fillId="2" borderId="7" xfId="0" applyFont="1" applyFill="1" applyBorder="1"/>
    <xf numFmtId="0" fontId="1" fillId="2" borderId="15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0" fillId="0" borderId="14" xfId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4" xfId="1" applyFont="1" applyFill="1" applyBorder="1" applyAlignment="1">
      <alignment horizontal="center" vertical="center"/>
    </xf>
    <xf numFmtId="0" fontId="3" fillId="0" borderId="14" xfId="1" applyFill="1" applyBorder="1" applyAlignment="1">
      <alignment horizontal="center" vertical="center"/>
    </xf>
    <xf numFmtId="164" fontId="6" fillId="4" borderId="14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left" vertical="center"/>
    </xf>
    <xf numFmtId="0" fontId="6" fillId="4" borderId="14" xfId="1" applyFont="1" applyFill="1" applyBorder="1" applyAlignment="1">
      <alignment horizontal="center" vertical="center"/>
    </xf>
    <xf numFmtId="0" fontId="0" fillId="4" borderId="14" xfId="1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164" fontId="8" fillId="4" borderId="14" xfId="1" applyNumberFormat="1" applyFont="1" applyFill="1" applyBorder="1" applyAlignment="1">
      <alignment horizontal="center" vertical="center"/>
    </xf>
    <xf numFmtId="1" fontId="8" fillId="4" borderId="14" xfId="1" applyNumberFormat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 wrapText="1"/>
    </xf>
    <xf numFmtId="0" fontId="8" fillId="5" borderId="14" xfId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16" fontId="1" fillId="3" borderId="0" xfId="0" applyNumberFormat="1" applyFont="1" applyFill="1" applyBorder="1" applyAlignment="1">
      <alignment horizontal="center"/>
    </xf>
    <xf numFmtId="0" fontId="1" fillId="5" borderId="0" xfId="0" applyFont="1" applyFill="1"/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6" fontId="1" fillId="3" borderId="0" xfId="0" quotePrefix="1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quotePrefix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6" fontId="1" fillId="3" borderId="14" xfId="0" quotePrefix="1" applyNumberFormat="1" applyFont="1" applyFill="1" applyBorder="1" applyAlignment="1">
      <alignment horizontal="center"/>
    </xf>
    <xf numFmtId="0" fontId="0" fillId="0" borderId="14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0" fillId="0" borderId="14" xfId="0" applyFont="1" applyFill="1" applyBorder="1"/>
    <xf numFmtId="0" fontId="3" fillId="0" borderId="1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14" xfId="1" quotePrefix="1" applyFont="1" applyFill="1" applyBorder="1" applyAlignment="1">
      <alignment horizontal="center" vertical="center"/>
    </xf>
    <xf numFmtId="0" fontId="0" fillId="4" borderId="0" xfId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0" fillId="5" borderId="0" xfId="0" applyFill="1" applyBorder="1"/>
    <xf numFmtId="0" fontId="1" fillId="3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0" fillId="5" borderId="0" xfId="0" quotePrefix="1" applyFill="1"/>
    <xf numFmtId="0" fontId="0" fillId="0" borderId="14" xfId="0" applyBorder="1"/>
    <xf numFmtId="0" fontId="1" fillId="2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4" xfId="0" applyFont="1" applyFill="1" applyBorder="1"/>
    <xf numFmtId="0" fontId="3" fillId="4" borderId="14" xfId="1" applyFill="1" applyBorder="1" applyAlignment="1">
      <alignment horizontal="left" vertical="center"/>
    </xf>
    <xf numFmtId="0" fontId="0" fillId="4" borderId="14" xfId="0" applyFill="1" applyBorder="1" applyAlignment="1">
      <alignment horizontal="left"/>
    </xf>
    <xf numFmtId="0" fontId="0" fillId="0" borderId="0" xfId="0" applyFill="1" applyAlignment="1">
      <alignment vertical="center"/>
    </xf>
    <xf numFmtId="0" fontId="11" fillId="0" borderId="14" xfId="2" applyBorder="1"/>
    <xf numFmtId="0" fontId="11" fillId="0" borderId="14" xfId="2" quotePrefix="1" applyBorder="1"/>
    <xf numFmtId="0" fontId="0" fillId="0" borderId="14" xfId="0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8" fillId="0" borderId="14" xfId="1" applyFont="1" applyFill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4" xfId="1" quotePrefix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1" xfId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4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showGridLines="0" tabSelected="1" workbookViewId="0">
      <selection activeCell="C1" sqref="C1"/>
    </sheetView>
  </sheetViews>
  <sheetFormatPr baseColWidth="10" defaultColWidth="11.42578125" defaultRowHeight="15" x14ac:dyDescent="0.25"/>
  <cols>
    <col min="1" max="1" width="40.140625" bestFit="1" customWidth="1"/>
    <col min="2" max="2" width="23.42578125" bestFit="1" customWidth="1"/>
  </cols>
  <sheetData>
    <row r="1" spans="1:2" x14ac:dyDescent="0.25">
      <c r="A1" s="116" t="s">
        <v>348</v>
      </c>
      <c r="B1" s="117" t="s">
        <v>145</v>
      </c>
    </row>
    <row r="2" spans="1:2" x14ac:dyDescent="0.25">
      <c r="A2" s="108" t="s">
        <v>300</v>
      </c>
      <c r="B2" s="104" t="s">
        <v>344</v>
      </c>
    </row>
    <row r="3" spans="1:2" x14ac:dyDescent="0.25">
      <c r="A3" s="108" t="s">
        <v>301</v>
      </c>
      <c r="B3" s="104" t="s">
        <v>344</v>
      </c>
    </row>
    <row r="4" spans="1:2" x14ac:dyDescent="0.25">
      <c r="A4" s="108" t="s">
        <v>311</v>
      </c>
      <c r="B4" s="104" t="s">
        <v>344</v>
      </c>
    </row>
    <row r="5" spans="1:2" x14ac:dyDescent="0.25">
      <c r="A5" s="108" t="s">
        <v>302</v>
      </c>
      <c r="B5" s="104" t="s">
        <v>344</v>
      </c>
    </row>
    <row r="6" spans="1:2" x14ac:dyDescent="0.25">
      <c r="A6" s="108" t="s">
        <v>303</v>
      </c>
      <c r="B6" s="104" t="s">
        <v>344</v>
      </c>
    </row>
    <row r="7" spans="1:2" x14ac:dyDescent="0.25">
      <c r="A7" s="108" t="s">
        <v>178</v>
      </c>
      <c r="B7" s="104" t="s">
        <v>344</v>
      </c>
    </row>
    <row r="8" spans="1:2" x14ac:dyDescent="0.25">
      <c r="A8" s="108" t="s">
        <v>179</v>
      </c>
      <c r="B8" s="104" t="s">
        <v>344</v>
      </c>
    </row>
    <row r="9" spans="1:2" x14ac:dyDescent="0.25">
      <c r="A9" s="108" t="s">
        <v>304</v>
      </c>
      <c r="B9" s="104" t="s">
        <v>344</v>
      </c>
    </row>
    <row r="10" spans="1:2" x14ac:dyDescent="0.25">
      <c r="A10" s="108" t="s">
        <v>305</v>
      </c>
      <c r="B10" s="104" t="s">
        <v>344</v>
      </c>
    </row>
    <row r="11" spans="1:2" x14ac:dyDescent="0.25">
      <c r="A11" s="106" t="s">
        <v>306</v>
      </c>
      <c r="B11" s="104" t="s">
        <v>344</v>
      </c>
    </row>
    <row r="12" spans="1:2" x14ac:dyDescent="0.25">
      <c r="A12" s="108" t="s">
        <v>227</v>
      </c>
      <c r="B12" s="104" t="s">
        <v>344</v>
      </c>
    </row>
    <row r="13" spans="1:2" x14ac:dyDescent="0.25">
      <c r="A13" s="108" t="s">
        <v>228</v>
      </c>
      <c r="B13" s="104" t="s">
        <v>344</v>
      </c>
    </row>
    <row r="14" spans="1:2" x14ac:dyDescent="0.25">
      <c r="A14" s="106" t="s">
        <v>229</v>
      </c>
      <c r="B14" s="104" t="s">
        <v>344</v>
      </c>
    </row>
    <row r="15" spans="1:2" x14ac:dyDescent="0.25">
      <c r="A15" s="106" t="s">
        <v>230</v>
      </c>
      <c r="B15" s="104" t="s">
        <v>344</v>
      </c>
    </row>
    <row r="16" spans="1:2" x14ac:dyDescent="0.25">
      <c r="A16" s="106" t="s">
        <v>307</v>
      </c>
      <c r="B16" s="104" t="s">
        <v>344</v>
      </c>
    </row>
    <row r="17" spans="1:2" x14ac:dyDescent="0.25">
      <c r="A17" s="107" t="s">
        <v>194</v>
      </c>
      <c r="B17" s="104" t="s">
        <v>297</v>
      </c>
    </row>
    <row r="18" spans="1:2" x14ac:dyDescent="0.25">
      <c r="A18" s="107" t="s">
        <v>198</v>
      </c>
      <c r="B18" s="104" t="s">
        <v>297</v>
      </c>
    </row>
    <row r="19" spans="1:2" x14ac:dyDescent="0.25">
      <c r="A19" s="107" t="s">
        <v>198</v>
      </c>
      <c r="B19" s="104" t="s">
        <v>297</v>
      </c>
    </row>
    <row r="20" spans="1:2" x14ac:dyDescent="0.25">
      <c r="A20" s="107" t="s">
        <v>199</v>
      </c>
      <c r="B20" s="104" t="s">
        <v>297</v>
      </c>
    </row>
    <row r="21" spans="1:2" x14ac:dyDescent="0.25">
      <c r="A21" s="107" t="s">
        <v>200</v>
      </c>
      <c r="B21" s="104" t="s">
        <v>297</v>
      </c>
    </row>
    <row r="22" spans="1:2" x14ac:dyDescent="0.25">
      <c r="A22" s="107" t="s">
        <v>293</v>
      </c>
      <c r="B22" s="104" t="s">
        <v>294</v>
      </c>
    </row>
    <row r="23" spans="1:2" x14ac:dyDescent="0.25">
      <c r="A23" s="107" t="s">
        <v>212</v>
      </c>
      <c r="B23" s="104" t="s">
        <v>294</v>
      </c>
    </row>
    <row r="24" spans="1:2" x14ac:dyDescent="0.25">
      <c r="A24" s="107" t="s">
        <v>286</v>
      </c>
      <c r="B24" s="104" t="s">
        <v>287</v>
      </c>
    </row>
    <row r="25" spans="1:2" x14ac:dyDescent="0.25">
      <c r="A25" s="107" t="s">
        <v>218</v>
      </c>
      <c r="B25" s="104" t="s">
        <v>287</v>
      </c>
    </row>
    <row r="26" spans="1:2" x14ac:dyDescent="0.25">
      <c r="A26" s="107" t="s">
        <v>274</v>
      </c>
      <c r="B26" s="104" t="s">
        <v>285</v>
      </c>
    </row>
    <row r="27" spans="1:2" x14ac:dyDescent="0.25">
      <c r="A27" s="107" t="s">
        <v>275</v>
      </c>
      <c r="B27" s="104" t="s">
        <v>285</v>
      </c>
    </row>
    <row r="28" spans="1:2" x14ac:dyDescent="0.25">
      <c r="A28" s="107" t="s">
        <v>276</v>
      </c>
      <c r="B28" s="104" t="s">
        <v>285</v>
      </c>
    </row>
    <row r="29" spans="1:2" x14ac:dyDescent="0.25">
      <c r="A29" s="107" t="s">
        <v>277</v>
      </c>
      <c r="B29" s="104" t="s">
        <v>285</v>
      </c>
    </row>
    <row r="30" spans="1:2" x14ac:dyDescent="0.25">
      <c r="A30" s="107" t="s">
        <v>278</v>
      </c>
      <c r="B30" s="104" t="s">
        <v>285</v>
      </c>
    </row>
    <row r="31" spans="1:2" x14ac:dyDescent="0.25">
      <c r="A31" s="107" t="s">
        <v>279</v>
      </c>
      <c r="B31" s="104" t="s">
        <v>285</v>
      </c>
    </row>
    <row r="32" spans="1:2" x14ac:dyDescent="0.25">
      <c r="A32" s="107" t="s">
        <v>272</v>
      </c>
      <c r="B32" s="104" t="s">
        <v>264</v>
      </c>
    </row>
    <row r="33" spans="1:2" x14ac:dyDescent="0.25">
      <c r="A33" s="107" t="s">
        <v>177</v>
      </c>
      <c r="B33" s="104" t="s">
        <v>264</v>
      </c>
    </row>
    <row r="34" spans="1:2" x14ac:dyDescent="0.25">
      <c r="A34" s="106" t="s">
        <v>349</v>
      </c>
      <c r="B34" s="104" t="s">
        <v>358</v>
      </c>
    </row>
    <row r="35" spans="1:2" x14ac:dyDescent="0.25">
      <c r="A35" s="106" t="s">
        <v>262</v>
      </c>
      <c r="B35" s="104" t="s">
        <v>263</v>
      </c>
    </row>
    <row r="36" spans="1:2" x14ac:dyDescent="0.25">
      <c r="A36" s="107" t="s">
        <v>281</v>
      </c>
      <c r="B36" s="104" t="s">
        <v>283</v>
      </c>
    </row>
    <row r="37" spans="1:2" x14ac:dyDescent="0.25">
      <c r="A37" s="107" t="s">
        <v>363</v>
      </c>
      <c r="B37" s="104" t="s">
        <v>365</v>
      </c>
    </row>
    <row r="38" spans="1:2" x14ac:dyDescent="0.25">
      <c r="A38" s="106" t="s">
        <v>224</v>
      </c>
      <c r="B38" s="104" t="s">
        <v>231</v>
      </c>
    </row>
    <row r="39" spans="1:2" x14ac:dyDescent="0.25">
      <c r="A39" s="107" t="s">
        <v>256</v>
      </c>
      <c r="B39" s="105" t="s">
        <v>261</v>
      </c>
    </row>
    <row r="40" spans="1:2" x14ac:dyDescent="0.25">
      <c r="A40" s="107" t="s">
        <v>257</v>
      </c>
      <c r="B40" s="105" t="s">
        <v>261</v>
      </c>
    </row>
    <row r="41" spans="1:2" x14ac:dyDescent="0.25">
      <c r="A41" s="107" t="s">
        <v>258</v>
      </c>
      <c r="B41" s="105" t="s">
        <v>261</v>
      </c>
    </row>
    <row r="42" spans="1:2" x14ac:dyDescent="0.25">
      <c r="A42" s="107" t="s">
        <v>259</v>
      </c>
      <c r="B42" s="105" t="s">
        <v>261</v>
      </c>
    </row>
    <row r="43" spans="1:2" x14ac:dyDescent="0.25">
      <c r="A43" s="107" t="s">
        <v>260</v>
      </c>
      <c r="B43" s="105" t="s">
        <v>261</v>
      </c>
    </row>
    <row r="44" spans="1:2" x14ac:dyDescent="0.25">
      <c r="A44" s="106" t="s">
        <v>247</v>
      </c>
      <c r="B44" s="104" t="s">
        <v>255</v>
      </c>
    </row>
    <row r="45" spans="1:2" x14ac:dyDescent="0.25">
      <c r="A45" s="106" t="s">
        <v>246</v>
      </c>
      <c r="B45" s="104" t="s">
        <v>255</v>
      </c>
    </row>
    <row r="46" spans="1:2" x14ac:dyDescent="0.25">
      <c r="A46" s="106" t="s">
        <v>248</v>
      </c>
      <c r="B46" s="104" t="s">
        <v>255</v>
      </c>
    </row>
  </sheetData>
  <autoFilter ref="A1:A46"/>
  <hyperlinks>
    <hyperlink ref="B44" location="'2-UU1-E1'!A1" display="2-UU1-E1"/>
    <hyperlink ref="B45:B46" location="'2-UU1-E1'!A1" display="2-UU1-E1"/>
    <hyperlink ref="B39:B43" location="'2-UU1-D2'!A1" display="2-UU1-D2"/>
    <hyperlink ref="B38" location="'2-UU1-D1'!A1" display="2-UU1-D1"/>
    <hyperlink ref="B35" location="'2-VF1-E4'!A1" display="2-VF1-E4"/>
    <hyperlink ref="B32:B33" location="'2-VF1-E2'!A1" display="2-VF1-E2"/>
    <hyperlink ref="B26:B31" location="'2-VF1-E1'!A1" display="2-VF1-E1"/>
    <hyperlink ref="B24:B25" location="'2-VF1-D4'!A1" display="2-VF1-D4"/>
    <hyperlink ref="B22:B23" location="'2-VF1-D3'!A1" display="2-VF1-D3"/>
    <hyperlink ref="B17:B21" location="'2-VF1-D2'!A1" display="2-VF1-D2"/>
    <hyperlink ref="B2:B16" location="'2-VF1-D1'!A1" display="2-VF1-D1"/>
    <hyperlink ref="B36" location="'2-VF1-E6'!A1" display="2-VF1-E6"/>
    <hyperlink ref="B37" location="'2-VF1-E7'!A1" display="2-VF1-E7"/>
    <hyperlink ref="B34" location="'2-VF1-E3'!A1" display="2-VF1-E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3"/>
  <sheetViews>
    <sheetView showGridLines="0" zoomScaleNormal="100" workbookViewId="0"/>
  </sheetViews>
  <sheetFormatPr baseColWidth="10" defaultColWidth="11.42578125" defaultRowHeight="15" x14ac:dyDescent="0.25"/>
  <cols>
    <col min="1" max="1" width="22.28515625" bestFit="1" customWidth="1"/>
    <col min="2" max="2" width="18.7109375" customWidth="1"/>
    <col min="3" max="3" width="5.28515625" style="1" customWidth="1"/>
    <col min="4" max="4" width="8.42578125" customWidth="1"/>
    <col min="5" max="5" width="29.5703125" bestFit="1" customWidth="1"/>
    <col min="6" max="6" width="5.7109375" customWidth="1"/>
    <col min="7" max="7" width="7" customWidth="1"/>
    <col min="8" max="8" width="15.5703125" customWidth="1"/>
    <col min="9" max="9" width="23.42578125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7.7109375" style="1" customWidth="1"/>
    <col min="19" max="19" width="18.140625" style="1" customWidth="1"/>
    <col min="20" max="20" width="18.85546875" style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28" t="s">
        <v>144</v>
      </c>
      <c r="F2" s="128"/>
      <c r="G2" s="128"/>
      <c r="H2" s="128"/>
      <c r="I2" s="128"/>
    </row>
    <row r="3" spans="1:40" s="57" customFormat="1" x14ac:dyDescent="0.25">
      <c r="E3" s="128"/>
      <c r="F3" s="128"/>
      <c r="G3" s="128"/>
      <c r="H3" s="128"/>
      <c r="I3" s="128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29" t="s">
        <v>85</v>
      </c>
      <c r="C7" s="130"/>
      <c r="D7" s="130"/>
      <c r="E7" s="130"/>
      <c r="F7" s="131"/>
      <c r="G7" s="131"/>
      <c r="H7" s="131"/>
      <c r="I7" s="132"/>
      <c r="J7" s="123" t="s">
        <v>1</v>
      </c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2" t="s">
        <v>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2" t="s">
        <v>3</v>
      </c>
      <c r="AH7" s="123"/>
      <c r="AI7" s="123"/>
      <c r="AJ7" s="123"/>
      <c r="AK7" s="123"/>
      <c r="AL7" s="123"/>
      <c r="AM7" s="124"/>
      <c r="AN7" s="21" t="s">
        <v>22</v>
      </c>
    </row>
    <row r="8" spans="1:40" x14ac:dyDescent="0.25">
      <c r="A8" s="13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5" t="s">
        <v>15</v>
      </c>
      <c r="V8" s="126"/>
      <c r="W8" s="126"/>
      <c r="X8" s="126"/>
      <c r="Y8" s="126"/>
      <c r="Z8" s="127"/>
      <c r="AA8" s="125" t="s">
        <v>16</v>
      </c>
      <c r="AB8" s="126"/>
      <c r="AC8" s="126"/>
      <c r="AD8" s="126"/>
      <c r="AE8" s="126"/>
      <c r="AF8" s="127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3"/>
      <c r="B9" s="27" t="s">
        <v>86</v>
      </c>
      <c r="C9" s="18" t="s">
        <v>88</v>
      </c>
      <c r="D9" s="16" t="s">
        <v>89</v>
      </c>
      <c r="E9" s="16"/>
      <c r="F9" s="135"/>
      <c r="G9" s="135"/>
      <c r="H9" s="135"/>
      <c r="I9" s="13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103" customFormat="1" x14ac:dyDescent="0.25">
      <c r="A13" s="78" t="s">
        <v>281</v>
      </c>
      <c r="B13" s="78" t="s">
        <v>282</v>
      </c>
      <c r="C13" s="79">
        <v>2</v>
      </c>
      <c r="D13" s="78" t="s">
        <v>96</v>
      </c>
      <c r="E13" s="50" t="s">
        <v>280</v>
      </c>
      <c r="F13" s="78" t="s">
        <v>250</v>
      </c>
      <c r="G13" s="78">
        <v>4</v>
      </c>
      <c r="H13" s="78" t="s">
        <v>249</v>
      </c>
      <c r="I13" s="80" t="s">
        <v>252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83">
        <v>20</v>
      </c>
      <c r="V13" s="83">
        <v>431</v>
      </c>
      <c r="W13" s="82" t="s">
        <v>106</v>
      </c>
      <c r="X13" s="83">
        <v>17</v>
      </c>
      <c r="Y13" s="83">
        <v>184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49.36</v>
      </c>
      <c r="AI13" s="41" t="s">
        <v>128</v>
      </c>
      <c r="AJ13" s="41" t="s">
        <v>108</v>
      </c>
      <c r="AK13" s="45">
        <f t="shared" ref="AK13" si="0">O13</f>
        <v>999</v>
      </c>
      <c r="AL13" s="41" t="s">
        <v>109</v>
      </c>
      <c r="AM13" s="41">
        <v>1</v>
      </c>
      <c r="AN13" s="41" t="s">
        <v>110</v>
      </c>
    </row>
  </sheetData>
  <autoFilter ref="A12:A13"/>
  <mergeCells count="9">
    <mergeCell ref="A8:A11"/>
    <mergeCell ref="U8:Z8"/>
    <mergeCell ref="AA8:AF8"/>
    <mergeCell ref="F9:I9"/>
    <mergeCell ref="E2:I3"/>
    <mergeCell ref="B7:I7"/>
    <mergeCell ref="J7:T7"/>
    <mergeCell ref="U7:AF7"/>
    <mergeCell ref="AG7:AM7"/>
  </mergeCells>
  <pageMargins left="0.28000000000000003" right="0.34" top="0.36" bottom="0.26" header="0.31496062992125984" footer="0.17"/>
  <pageSetup paperSize="9" scale="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"/>
  <sheetViews>
    <sheetView showGridLines="0" zoomScaleNormal="100" workbookViewId="0"/>
  </sheetViews>
  <sheetFormatPr baseColWidth="10" defaultColWidth="11.42578125" defaultRowHeight="15" x14ac:dyDescent="0.25"/>
  <cols>
    <col min="1" max="1" width="32.7109375" bestFit="1" customWidth="1"/>
    <col min="2" max="2" width="18.7109375" customWidth="1"/>
    <col min="3" max="3" width="5.28515625" style="1" customWidth="1"/>
    <col min="4" max="4" width="8.42578125" customWidth="1"/>
    <col min="5" max="5" width="29.140625" bestFit="1" customWidth="1"/>
    <col min="6" max="6" width="5.28515625" bestFit="1" customWidth="1"/>
    <col min="7" max="7" width="7.42578125" bestFit="1" customWidth="1"/>
    <col min="8" max="8" width="14" bestFit="1" customWidth="1"/>
    <col min="9" max="9" width="24" bestFit="1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5.5703125" style="1" bestFit="1" customWidth="1"/>
    <col min="19" max="19" width="15" style="1" bestFit="1" customWidth="1"/>
    <col min="20" max="20" width="16.28515625" style="1" bestFit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28" t="s">
        <v>144</v>
      </c>
      <c r="F2" s="128"/>
      <c r="G2" s="128"/>
      <c r="H2" s="128"/>
      <c r="I2" s="128"/>
    </row>
    <row r="3" spans="1:40" s="57" customFormat="1" x14ac:dyDescent="0.25">
      <c r="E3" s="128"/>
      <c r="F3" s="128"/>
      <c r="G3" s="128"/>
      <c r="H3" s="128"/>
      <c r="I3" s="128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29" t="s">
        <v>85</v>
      </c>
      <c r="C7" s="130"/>
      <c r="D7" s="130"/>
      <c r="E7" s="130"/>
      <c r="F7" s="131"/>
      <c r="G7" s="131"/>
      <c r="H7" s="131"/>
      <c r="I7" s="132"/>
      <c r="J7" s="123" t="s">
        <v>1</v>
      </c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2" t="s">
        <v>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2" t="s">
        <v>3</v>
      </c>
      <c r="AH7" s="123"/>
      <c r="AI7" s="123"/>
      <c r="AJ7" s="123"/>
      <c r="AK7" s="123"/>
      <c r="AL7" s="123"/>
      <c r="AM7" s="124"/>
      <c r="AN7" s="21" t="s">
        <v>22</v>
      </c>
    </row>
    <row r="8" spans="1:40" x14ac:dyDescent="0.25">
      <c r="A8" s="13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5" t="s">
        <v>15</v>
      </c>
      <c r="V8" s="126"/>
      <c r="W8" s="126"/>
      <c r="X8" s="126"/>
      <c r="Y8" s="126"/>
      <c r="Z8" s="127"/>
      <c r="AA8" s="125" t="s">
        <v>16</v>
      </c>
      <c r="AB8" s="126"/>
      <c r="AC8" s="126"/>
      <c r="AD8" s="126"/>
      <c r="AE8" s="126"/>
      <c r="AF8" s="127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3"/>
      <c r="B9" s="27" t="s">
        <v>86</v>
      </c>
      <c r="C9" s="18" t="s">
        <v>88</v>
      </c>
      <c r="D9" s="16" t="s">
        <v>89</v>
      </c>
      <c r="E9" s="16"/>
      <c r="F9" s="135"/>
      <c r="G9" s="135"/>
      <c r="H9" s="135"/>
      <c r="I9" s="13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11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42" t="s">
        <v>363</v>
      </c>
      <c r="B13" s="78" t="s">
        <v>359</v>
      </c>
      <c r="C13" s="79">
        <v>2</v>
      </c>
      <c r="D13" s="79" t="s">
        <v>96</v>
      </c>
      <c r="E13" s="50" t="s">
        <v>364</v>
      </c>
      <c r="F13" s="50" t="s">
        <v>201</v>
      </c>
      <c r="G13" s="50" t="s">
        <v>360</v>
      </c>
      <c r="H13" s="111" t="s">
        <v>362</v>
      </c>
      <c r="I13" s="100" t="s">
        <v>298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1618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12</v>
      </c>
      <c r="V13" s="99">
        <v>936</v>
      </c>
      <c r="W13" s="49" t="s">
        <v>106</v>
      </c>
      <c r="X13" s="99">
        <v>24</v>
      </c>
      <c r="Y13" s="99">
        <v>1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85.82</v>
      </c>
      <c r="AI13" s="41" t="s">
        <v>138</v>
      </c>
      <c r="AJ13" s="41" t="s">
        <v>108</v>
      </c>
      <c r="AK13" s="45">
        <f t="shared" ref="AK13:AK14" si="0">O13</f>
        <v>1618</v>
      </c>
      <c r="AL13" s="41" t="s">
        <v>109</v>
      </c>
      <c r="AM13" s="41">
        <v>1</v>
      </c>
      <c r="AN13" s="41" t="s">
        <v>110</v>
      </c>
    </row>
    <row r="14" spans="1:40" s="43" customFormat="1" x14ac:dyDescent="0.25">
      <c r="A14" s="42" t="s">
        <v>363</v>
      </c>
      <c r="B14" s="78" t="s">
        <v>359</v>
      </c>
      <c r="C14" s="79">
        <v>2</v>
      </c>
      <c r="D14" s="79" t="s">
        <v>96</v>
      </c>
      <c r="E14" s="50" t="s">
        <v>364</v>
      </c>
      <c r="F14" s="50" t="s">
        <v>201</v>
      </c>
      <c r="G14" s="50" t="s">
        <v>361</v>
      </c>
      <c r="H14" s="111" t="s">
        <v>362</v>
      </c>
      <c r="I14" s="100" t="s">
        <v>298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1618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12</v>
      </c>
      <c r="V14" s="99">
        <v>936</v>
      </c>
      <c r="W14" s="49" t="s">
        <v>106</v>
      </c>
      <c r="X14" s="99">
        <v>24</v>
      </c>
      <c r="Y14" s="99">
        <v>1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85.82</v>
      </c>
      <c r="AI14" s="41" t="s">
        <v>138</v>
      </c>
      <c r="AJ14" s="41" t="s">
        <v>108</v>
      </c>
      <c r="AK14" s="45">
        <f t="shared" si="0"/>
        <v>1618</v>
      </c>
      <c r="AL14" s="41" t="s">
        <v>109</v>
      </c>
      <c r="AM14" s="41">
        <v>1</v>
      </c>
      <c r="AN14" s="41" t="s">
        <v>110</v>
      </c>
    </row>
  </sheetData>
  <autoFilter ref="A12:A14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2:AN22"/>
  <sheetViews>
    <sheetView zoomScaleNormal="100" workbookViewId="0"/>
  </sheetViews>
  <sheetFormatPr baseColWidth="10" defaultColWidth="11.5703125" defaultRowHeight="15" x14ac:dyDescent="0.25"/>
  <cols>
    <col min="1" max="1" width="23" style="57" bestFit="1" customWidth="1"/>
    <col min="2" max="2" width="17" style="57" customWidth="1"/>
    <col min="3" max="3" width="6.85546875" style="57" customWidth="1"/>
    <col min="4" max="4" width="9.42578125" style="57" customWidth="1"/>
    <col min="5" max="5" width="29.5703125" style="57" bestFit="1" customWidth="1"/>
    <col min="6" max="6" width="5.140625" style="57" bestFit="1" customWidth="1"/>
    <col min="7" max="7" width="7.140625" style="57" bestFit="1" customWidth="1"/>
    <col min="8" max="8" width="14.28515625" style="57" bestFit="1" customWidth="1"/>
    <col min="9" max="9" width="23.140625" style="57" bestFit="1" customWidth="1"/>
    <col min="10" max="10" width="7.28515625" style="57" bestFit="1" customWidth="1"/>
    <col min="11" max="11" width="5.85546875" style="57" bestFit="1" customWidth="1"/>
    <col min="12" max="12" width="7.7109375" style="57" bestFit="1" customWidth="1"/>
    <col min="13" max="13" width="6.28515625" style="57" bestFit="1" customWidth="1"/>
    <col min="14" max="14" width="7" style="57" bestFit="1" customWidth="1"/>
    <col min="15" max="15" width="7.28515625" style="57" bestFit="1" customWidth="1"/>
    <col min="16" max="16" width="8.28515625" style="57" bestFit="1" customWidth="1"/>
    <col min="17" max="17" width="7.28515625" style="57" bestFit="1" customWidth="1"/>
    <col min="18" max="18" width="16.7109375" style="57" bestFit="1" customWidth="1"/>
    <col min="19" max="19" width="14.28515625" style="57" bestFit="1" customWidth="1"/>
    <col min="20" max="20" width="22.7109375" style="57" bestFit="1" customWidth="1"/>
    <col min="21" max="32" width="9.5703125" style="57" customWidth="1"/>
    <col min="33" max="33" width="8.140625" style="57" bestFit="1" customWidth="1"/>
    <col min="34" max="34" width="16.28515625" style="57" bestFit="1" customWidth="1"/>
    <col min="35" max="37" width="11.5703125" style="57"/>
    <col min="38" max="38" width="14.7109375" style="57" bestFit="1" customWidth="1"/>
    <col min="39" max="39" width="11.5703125" style="57"/>
    <col min="40" max="40" width="13" style="57" customWidth="1"/>
    <col min="41" max="16384" width="11.5703125" style="57"/>
  </cols>
  <sheetData>
    <row r="2" spans="1:40" x14ac:dyDescent="0.25">
      <c r="E2" s="128" t="s">
        <v>144</v>
      </c>
      <c r="F2" s="128"/>
      <c r="G2" s="128"/>
      <c r="H2" s="128"/>
      <c r="I2" s="128"/>
    </row>
    <row r="3" spans="1:40" x14ac:dyDescent="0.25">
      <c r="E3" s="128"/>
      <c r="F3" s="128"/>
      <c r="G3" s="128"/>
      <c r="H3" s="128"/>
      <c r="I3" s="128"/>
    </row>
    <row r="4" spans="1:40" x14ac:dyDescent="0.25">
      <c r="E4" s="58"/>
      <c r="F4" s="58"/>
      <c r="G4" s="58"/>
      <c r="H4" s="58"/>
      <c r="I4" s="58"/>
    </row>
    <row r="7" spans="1:40" s="62" customFormat="1" x14ac:dyDescent="0.25">
      <c r="B7" s="129" t="s">
        <v>85</v>
      </c>
      <c r="C7" s="130"/>
      <c r="D7" s="130"/>
      <c r="E7" s="130"/>
      <c r="F7" s="131"/>
      <c r="G7" s="131"/>
      <c r="H7" s="131"/>
      <c r="I7" s="132"/>
      <c r="J7" s="123" t="s">
        <v>1</v>
      </c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2" t="s">
        <v>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2" t="s">
        <v>3</v>
      </c>
      <c r="AH7" s="123"/>
      <c r="AI7" s="123"/>
      <c r="AJ7" s="123"/>
      <c r="AK7" s="123"/>
      <c r="AL7" s="123"/>
      <c r="AM7" s="124"/>
      <c r="AN7" s="61" t="s">
        <v>22</v>
      </c>
    </row>
    <row r="8" spans="1:40" s="62" customFormat="1" x14ac:dyDescent="0.25">
      <c r="A8" s="119"/>
      <c r="B8" s="119" t="s">
        <v>145</v>
      </c>
      <c r="C8" s="119" t="s">
        <v>146</v>
      </c>
      <c r="D8" s="119" t="s">
        <v>147</v>
      </c>
      <c r="E8" s="119" t="s">
        <v>42</v>
      </c>
      <c r="F8" s="119" t="s">
        <v>43</v>
      </c>
      <c r="G8" s="119" t="s">
        <v>91</v>
      </c>
      <c r="H8" s="119" t="s">
        <v>0</v>
      </c>
      <c r="I8" s="119" t="s">
        <v>44</v>
      </c>
      <c r="J8" s="88" t="s">
        <v>4</v>
      </c>
      <c r="K8" s="63" t="s">
        <v>5</v>
      </c>
      <c r="L8" s="88" t="s">
        <v>6</v>
      </c>
      <c r="M8" s="63" t="s">
        <v>7</v>
      </c>
      <c r="N8" s="88" t="s">
        <v>8</v>
      </c>
      <c r="O8" s="63" t="s">
        <v>9</v>
      </c>
      <c r="P8" s="88" t="s">
        <v>10</v>
      </c>
      <c r="Q8" s="63" t="s">
        <v>11</v>
      </c>
      <c r="R8" s="88" t="s">
        <v>12</v>
      </c>
      <c r="S8" s="63" t="s">
        <v>13</v>
      </c>
      <c r="T8" s="63" t="s">
        <v>14</v>
      </c>
      <c r="U8" s="125" t="s">
        <v>148</v>
      </c>
      <c r="V8" s="126"/>
      <c r="W8" s="126"/>
      <c r="X8" s="126"/>
      <c r="Y8" s="126"/>
      <c r="Z8" s="127"/>
      <c r="AA8" s="125" t="s">
        <v>149</v>
      </c>
      <c r="AB8" s="126"/>
      <c r="AC8" s="126"/>
      <c r="AD8" s="126"/>
      <c r="AE8" s="126"/>
      <c r="AF8" s="127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8" x14ac:dyDescent="0.35">
      <c r="A9" s="120"/>
      <c r="B9" s="120"/>
      <c r="C9" s="120"/>
      <c r="D9" s="120" t="s">
        <v>89</v>
      </c>
      <c r="E9" s="120"/>
      <c r="F9" s="120"/>
      <c r="G9" s="120"/>
      <c r="H9" s="120"/>
      <c r="I9" s="120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25">
      <c r="A10" s="120"/>
      <c r="B10" s="120"/>
      <c r="C10" s="120"/>
      <c r="D10" s="120" t="s">
        <v>88</v>
      </c>
      <c r="E10" s="120"/>
      <c r="F10" s="120"/>
      <c r="G10" s="120"/>
      <c r="H10" s="120"/>
      <c r="I10" s="120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s="87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2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25">
      <c r="A13" s="44" t="s">
        <v>224</v>
      </c>
      <c r="B13" s="44" t="s">
        <v>223</v>
      </c>
      <c r="C13" s="47">
        <v>2</v>
      </c>
      <c r="D13" s="44" t="s">
        <v>222</v>
      </c>
      <c r="E13" s="41" t="s">
        <v>284</v>
      </c>
      <c r="F13" s="89" t="s">
        <v>233</v>
      </c>
      <c r="G13" s="89" t="s">
        <v>234</v>
      </c>
      <c r="H13" s="89" t="s">
        <v>232</v>
      </c>
      <c r="I13" s="41" t="s">
        <v>251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1461</v>
      </c>
      <c r="P13" s="59" t="s">
        <v>101</v>
      </c>
      <c r="Q13" s="59" t="s">
        <v>102</v>
      </c>
      <c r="R13" s="59" t="s">
        <v>125</v>
      </c>
      <c r="S13" s="59" t="s">
        <v>126</v>
      </c>
      <c r="T13" s="59" t="s">
        <v>127</v>
      </c>
      <c r="U13" s="53">
        <v>290</v>
      </c>
      <c r="V13" s="54">
        <v>1</v>
      </c>
      <c r="W13" s="54" t="s">
        <v>106</v>
      </c>
      <c r="X13" s="54">
        <v>237</v>
      </c>
      <c r="Y13" s="54">
        <v>1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58.22</v>
      </c>
      <c r="AI13" s="59" t="s">
        <v>138</v>
      </c>
      <c r="AJ13" s="59" t="s">
        <v>108</v>
      </c>
      <c r="AK13" s="59">
        <f>O13</f>
        <v>1461</v>
      </c>
      <c r="AL13" s="59" t="s">
        <v>129</v>
      </c>
      <c r="AM13" s="59">
        <v>1</v>
      </c>
      <c r="AN13" s="44" t="s">
        <v>110</v>
      </c>
    </row>
    <row r="15" spans="1:40" x14ac:dyDescent="0.25">
      <c r="H15" s="96"/>
    </row>
    <row r="21" spans="4:4" x14ac:dyDescent="0.25">
      <c r="D21" s="90"/>
    </row>
    <row r="22" spans="4:4" x14ac:dyDescent="0.25">
      <c r="D22" s="90"/>
    </row>
  </sheetData>
  <autoFilter ref="A12:A13"/>
  <mergeCells count="16">
    <mergeCell ref="AG7:AM7"/>
    <mergeCell ref="A8:A11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  <mergeCell ref="AA8:AF8"/>
  </mergeCells>
  <pageMargins left="0.22" right="0.2" top="0.85" bottom="0.74803149606299213" header="0.31496062992125984" footer="0.31496062992125984"/>
  <pageSetup paperSize="8" scale="4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N32"/>
  <sheetViews>
    <sheetView zoomScaleNormal="100" workbookViewId="0"/>
  </sheetViews>
  <sheetFormatPr baseColWidth="10" defaultColWidth="11.5703125" defaultRowHeight="15" x14ac:dyDescent="0.25"/>
  <cols>
    <col min="1" max="1" width="34.7109375" style="57" bestFit="1" customWidth="1"/>
    <col min="2" max="2" width="17" style="57" customWidth="1"/>
    <col min="3" max="3" width="6.85546875" style="57" customWidth="1"/>
    <col min="4" max="4" width="9.42578125" style="57" customWidth="1"/>
    <col min="5" max="5" width="29.140625" style="57" bestFit="1" customWidth="1"/>
    <col min="6" max="6" width="5.140625" style="57" bestFit="1" customWidth="1"/>
    <col min="7" max="7" width="7.140625" style="57" bestFit="1" customWidth="1"/>
    <col min="8" max="8" width="14.28515625" style="57" bestFit="1" customWidth="1"/>
    <col min="9" max="9" width="23.140625" style="57" bestFit="1" customWidth="1"/>
    <col min="10" max="10" width="7.28515625" style="57" bestFit="1" customWidth="1"/>
    <col min="11" max="11" width="5.85546875" style="57" bestFit="1" customWidth="1"/>
    <col min="12" max="12" width="7.7109375" style="57" bestFit="1" customWidth="1"/>
    <col min="13" max="13" width="6.28515625" style="57" bestFit="1" customWidth="1"/>
    <col min="14" max="14" width="7" style="57" bestFit="1" customWidth="1"/>
    <col min="15" max="15" width="7.28515625" style="57" bestFit="1" customWidth="1"/>
    <col min="16" max="16" width="8.28515625" style="57" bestFit="1" customWidth="1"/>
    <col min="17" max="17" width="7.28515625" style="57" bestFit="1" customWidth="1"/>
    <col min="18" max="18" width="16.7109375" style="57" bestFit="1" customWidth="1"/>
    <col min="19" max="19" width="14.28515625" style="57" bestFit="1" customWidth="1"/>
    <col min="20" max="20" width="22.7109375" style="57" bestFit="1" customWidth="1"/>
    <col min="21" max="32" width="9.5703125" style="57" customWidth="1"/>
    <col min="33" max="33" width="8.140625" style="57" bestFit="1" customWidth="1"/>
    <col min="34" max="34" width="16.28515625" style="57" bestFit="1" customWidth="1"/>
    <col min="35" max="37" width="11.5703125" style="57"/>
    <col min="38" max="38" width="14.7109375" style="57" bestFit="1" customWidth="1"/>
    <col min="39" max="39" width="11.5703125" style="57"/>
    <col min="40" max="40" width="13" style="57" customWidth="1"/>
    <col min="41" max="16384" width="11.5703125" style="57"/>
  </cols>
  <sheetData>
    <row r="2" spans="1:40" x14ac:dyDescent="0.25">
      <c r="E2" s="128" t="s">
        <v>144</v>
      </c>
      <c r="F2" s="128"/>
      <c r="G2" s="128"/>
      <c r="H2" s="128"/>
      <c r="I2" s="128"/>
    </row>
    <row r="3" spans="1:40" x14ac:dyDescent="0.25">
      <c r="E3" s="128"/>
      <c r="F3" s="128"/>
      <c r="G3" s="128"/>
      <c r="H3" s="128"/>
      <c r="I3" s="128"/>
    </row>
    <row r="4" spans="1:40" x14ac:dyDescent="0.25">
      <c r="E4" s="58"/>
      <c r="F4" s="58"/>
      <c r="G4" s="58"/>
      <c r="H4" s="58"/>
      <c r="I4" s="58"/>
    </row>
    <row r="7" spans="1:40" s="62" customFormat="1" x14ac:dyDescent="0.25">
      <c r="B7" s="129" t="s">
        <v>85</v>
      </c>
      <c r="C7" s="130"/>
      <c r="D7" s="130"/>
      <c r="E7" s="130"/>
      <c r="F7" s="131"/>
      <c r="G7" s="131"/>
      <c r="H7" s="131"/>
      <c r="I7" s="132"/>
      <c r="J7" s="123" t="s">
        <v>1</v>
      </c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2" t="s">
        <v>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2" t="s">
        <v>3</v>
      </c>
      <c r="AH7" s="123"/>
      <c r="AI7" s="123"/>
      <c r="AJ7" s="123"/>
      <c r="AK7" s="123"/>
      <c r="AL7" s="123"/>
      <c r="AM7" s="124"/>
      <c r="AN7" s="61" t="s">
        <v>22</v>
      </c>
    </row>
    <row r="8" spans="1:40" s="62" customFormat="1" x14ac:dyDescent="0.25">
      <c r="A8" s="119"/>
      <c r="B8" s="119" t="s">
        <v>145</v>
      </c>
      <c r="C8" s="119" t="s">
        <v>146</v>
      </c>
      <c r="D8" s="119" t="s">
        <v>147</v>
      </c>
      <c r="E8" s="119" t="s">
        <v>42</v>
      </c>
      <c r="F8" s="119" t="s">
        <v>43</v>
      </c>
      <c r="G8" s="119" t="s">
        <v>91</v>
      </c>
      <c r="H8" s="119" t="s">
        <v>0</v>
      </c>
      <c r="I8" s="119" t="s">
        <v>44</v>
      </c>
      <c r="J8" s="88" t="s">
        <v>4</v>
      </c>
      <c r="K8" s="63" t="s">
        <v>5</v>
      </c>
      <c r="L8" s="88" t="s">
        <v>6</v>
      </c>
      <c r="M8" s="63" t="s">
        <v>7</v>
      </c>
      <c r="N8" s="88" t="s">
        <v>8</v>
      </c>
      <c r="O8" s="63" t="s">
        <v>9</v>
      </c>
      <c r="P8" s="88" t="s">
        <v>10</v>
      </c>
      <c r="Q8" s="63" t="s">
        <v>11</v>
      </c>
      <c r="R8" s="88" t="s">
        <v>12</v>
      </c>
      <c r="S8" s="63" t="s">
        <v>13</v>
      </c>
      <c r="T8" s="63" t="s">
        <v>14</v>
      </c>
      <c r="U8" s="125" t="s">
        <v>148</v>
      </c>
      <c r="V8" s="126"/>
      <c r="W8" s="126"/>
      <c r="X8" s="126"/>
      <c r="Y8" s="126"/>
      <c r="Z8" s="127"/>
      <c r="AA8" s="125" t="s">
        <v>149</v>
      </c>
      <c r="AB8" s="126"/>
      <c r="AC8" s="126"/>
      <c r="AD8" s="126"/>
      <c r="AE8" s="126"/>
      <c r="AF8" s="127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8" x14ac:dyDescent="0.35">
      <c r="A9" s="120"/>
      <c r="B9" s="120"/>
      <c r="C9" s="120"/>
      <c r="D9" s="120" t="s">
        <v>89</v>
      </c>
      <c r="E9" s="120"/>
      <c r="F9" s="120"/>
      <c r="G9" s="120"/>
      <c r="H9" s="120"/>
      <c r="I9" s="120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25">
      <c r="A10" s="120"/>
      <c r="B10" s="120"/>
      <c r="C10" s="120"/>
      <c r="D10" s="120" t="s">
        <v>88</v>
      </c>
      <c r="E10" s="120"/>
      <c r="F10" s="120"/>
      <c r="G10" s="120"/>
      <c r="H10" s="120"/>
      <c r="I10" s="120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s="87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2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25">
      <c r="A13" s="107" t="s">
        <v>256</v>
      </c>
      <c r="B13" s="44" t="s">
        <v>221</v>
      </c>
      <c r="C13" s="47">
        <v>2</v>
      </c>
      <c r="D13" s="44" t="s">
        <v>222</v>
      </c>
      <c r="E13" s="44" t="s">
        <v>346</v>
      </c>
      <c r="F13" s="89" t="s">
        <v>233</v>
      </c>
      <c r="G13" s="89" t="s">
        <v>235</v>
      </c>
      <c r="H13" s="89" t="s">
        <v>238</v>
      </c>
      <c r="I13" s="41" t="s">
        <v>251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1461</v>
      </c>
      <c r="P13" s="59" t="s">
        <v>101</v>
      </c>
      <c r="Q13" s="59" t="s">
        <v>102</v>
      </c>
      <c r="R13" s="59" t="s">
        <v>103</v>
      </c>
      <c r="S13" s="59" t="s">
        <v>126</v>
      </c>
      <c r="T13" s="59" t="s">
        <v>127</v>
      </c>
      <c r="U13" s="53">
        <v>207</v>
      </c>
      <c r="V13" s="54">
        <v>5</v>
      </c>
      <c r="W13" s="54" t="s">
        <v>106</v>
      </c>
      <c r="X13" s="54">
        <v>312</v>
      </c>
      <c r="Y13" s="54">
        <v>2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51.64</v>
      </c>
      <c r="AI13" s="59" t="s">
        <v>128</v>
      </c>
      <c r="AJ13" s="59" t="s">
        <v>108</v>
      </c>
      <c r="AK13" s="59">
        <f>O13</f>
        <v>1461</v>
      </c>
      <c r="AL13" s="59" t="s">
        <v>129</v>
      </c>
      <c r="AM13" s="59">
        <v>1</v>
      </c>
      <c r="AN13" s="44" t="s">
        <v>205</v>
      </c>
    </row>
    <row r="14" spans="1:40" s="60" customFormat="1" x14ac:dyDescent="0.25">
      <c r="A14" s="107" t="s">
        <v>256</v>
      </c>
      <c r="B14" s="44" t="s">
        <v>221</v>
      </c>
      <c r="C14" s="47">
        <v>2</v>
      </c>
      <c r="D14" s="44" t="s">
        <v>222</v>
      </c>
      <c r="E14" s="44" t="s">
        <v>346</v>
      </c>
      <c r="F14" s="89" t="s">
        <v>233</v>
      </c>
      <c r="G14" s="89" t="s">
        <v>235</v>
      </c>
      <c r="H14" s="89" t="s">
        <v>239</v>
      </c>
      <c r="I14" s="41" t="s">
        <v>251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1461</v>
      </c>
      <c r="P14" s="59" t="s">
        <v>101</v>
      </c>
      <c r="Q14" s="59" t="s">
        <v>102</v>
      </c>
      <c r="R14" s="59" t="s">
        <v>103</v>
      </c>
      <c r="S14" s="59" t="s">
        <v>126</v>
      </c>
      <c r="T14" s="59" t="s">
        <v>127</v>
      </c>
      <c r="U14" s="53">
        <v>207</v>
      </c>
      <c r="V14" s="54">
        <v>5</v>
      </c>
      <c r="W14" s="54" t="s">
        <v>106</v>
      </c>
      <c r="X14" s="54">
        <v>312</v>
      </c>
      <c r="Y14" s="54">
        <v>2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51.64</v>
      </c>
      <c r="AI14" s="59" t="s">
        <v>128</v>
      </c>
      <c r="AJ14" s="59" t="s">
        <v>108</v>
      </c>
      <c r="AK14" s="59">
        <f t="shared" ref="AK14:AK23" si="0">O14</f>
        <v>1461</v>
      </c>
      <c r="AL14" s="59" t="s">
        <v>129</v>
      </c>
      <c r="AM14" s="59">
        <v>1</v>
      </c>
      <c r="AN14" s="44" t="s">
        <v>205</v>
      </c>
    </row>
    <row r="15" spans="1:40" s="60" customFormat="1" x14ac:dyDescent="0.25">
      <c r="A15" s="107" t="s">
        <v>257</v>
      </c>
      <c r="B15" s="44" t="s">
        <v>221</v>
      </c>
      <c r="C15" s="47">
        <v>2</v>
      </c>
      <c r="D15" s="44" t="s">
        <v>222</v>
      </c>
      <c r="E15" s="44" t="s">
        <v>346</v>
      </c>
      <c r="F15" s="89" t="s">
        <v>233</v>
      </c>
      <c r="G15" s="89" t="s">
        <v>236</v>
      </c>
      <c r="H15" s="44" t="s">
        <v>240</v>
      </c>
      <c r="I15" s="41" t="s">
        <v>253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1461</v>
      </c>
      <c r="P15" s="59" t="s">
        <v>101</v>
      </c>
      <c r="Q15" s="59" t="s">
        <v>102</v>
      </c>
      <c r="R15" s="59" t="s">
        <v>103</v>
      </c>
      <c r="S15" s="59" t="s">
        <v>126</v>
      </c>
      <c r="T15" s="59" t="s">
        <v>127</v>
      </c>
      <c r="U15" s="53">
        <v>207</v>
      </c>
      <c r="V15" s="54">
        <v>5</v>
      </c>
      <c r="W15" s="54" t="s">
        <v>106</v>
      </c>
      <c r="X15" s="54">
        <v>312</v>
      </c>
      <c r="Y15" s="54">
        <v>2</v>
      </c>
      <c r="Z15" s="54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51.64</v>
      </c>
      <c r="AI15" s="59" t="s">
        <v>128</v>
      </c>
      <c r="AJ15" s="59" t="s">
        <v>108</v>
      </c>
      <c r="AK15" s="59">
        <f t="shared" si="0"/>
        <v>1461</v>
      </c>
      <c r="AL15" s="59" t="s">
        <v>129</v>
      </c>
      <c r="AM15" s="59">
        <v>1</v>
      </c>
      <c r="AN15" s="44" t="s">
        <v>205</v>
      </c>
    </row>
    <row r="16" spans="1:40" s="60" customFormat="1" x14ac:dyDescent="0.25">
      <c r="A16" s="107" t="s">
        <v>257</v>
      </c>
      <c r="B16" s="44" t="s">
        <v>221</v>
      </c>
      <c r="C16" s="47">
        <v>2</v>
      </c>
      <c r="D16" s="44" t="s">
        <v>222</v>
      </c>
      <c r="E16" s="44" t="s">
        <v>346</v>
      </c>
      <c r="F16" s="89" t="s">
        <v>233</v>
      </c>
      <c r="G16" s="89" t="s">
        <v>236</v>
      </c>
      <c r="H16" s="89" t="s">
        <v>241</v>
      </c>
      <c r="I16" s="41" t="s">
        <v>251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1461</v>
      </c>
      <c r="P16" s="59" t="s">
        <v>101</v>
      </c>
      <c r="Q16" s="59" t="s">
        <v>102</v>
      </c>
      <c r="R16" s="59" t="s">
        <v>103</v>
      </c>
      <c r="S16" s="59" t="s">
        <v>126</v>
      </c>
      <c r="T16" s="59" t="s">
        <v>127</v>
      </c>
      <c r="U16" s="53">
        <v>207</v>
      </c>
      <c r="V16" s="54">
        <v>5</v>
      </c>
      <c r="W16" s="54" t="s">
        <v>106</v>
      </c>
      <c r="X16" s="54">
        <v>312</v>
      </c>
      <c r="Y16" s="54">
        <v>2</v>
      </c>
      <c r="Z16" s="54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54" t="s">
        <v>124</v>
      </c>
      <c r="AH16" s="52">
        <v>51.64</v>
      </c>
      <c r="AI16" s="59" t="s">
        <v>128</v>
      </c>
      <c r="AJ16" s="59" t="s">
        <v>108</v>
      </c>
      <c r="AK16" s="59">
        <f t="shared" si="0"/>
        <v>1461</v>
      </c>
      <c r="AL16" s="59" t="s">
        <v>129</v>
      </c>
      <c r="AM16" s="59">
        <v>1</v>
      </c>
      <c r="AN16" s="44" t="s">
        <v>205</v>
      </c>
    </row>
    <row r="17" spans="1:40" s="60" customFormat="1" x14ac:dyDescent="0.25">
      <c r="A17" s="107" t="s">
        <v>257</v>
      </c>
      <c r="B17" s="44" t="s">
        <v>221</v>
      </c>
      <c r="C17" s="47">
        <v>2</v>
      </c>
      <c r="D17" s="44" t="s">
        <v>222</v>
      </c>
      <c r="E17" s="44" t="s">
        <v>346</v>
      </c>
      <c r="F17" s="89" t="s">
        <v>233</v>
      </c>
      <c r="G17" s="89" t="s">
        <v>236</v>
      </c>
      <c r="H17" s="44" t="s">
        <v>238</v>
      </c>
      <c r="I17" s="41" t="s">
        <v>251</v>
      </c>
      <c r="J17" s="59" t="s">
        <v>97</v>
      </c>
      <c r="K17" s="59" t="s">
        <v>124</v>
      </c>
      <c r="L17" s="59" t="s">
        <v>99</v>
      </c>
      <c r="M17" s="59">
        <v>4</v>
      </c>
      <c r="N17" s="59" t="s">
        <v>100</v>
      </c>
      <c r="O17" s="59">
        <v>1461</v>
      </c>
      <c r="P17" s="59" t="s">
        <v>101</v>
      </c>
      <c r="Q17" s="59" t="s">
        <v>102</v>
      </c>
      <c r="R17" s="59" t="s">
        <v>103</v>
      </c>
      <c r="S17" s="59" t="s">
        <v>126</v>
      </c>
      <c r="T17" s="59" t="s">
        <v>127</v>
      </c>
      <c r="U17" s="53">
        <v>207</v>
      </c>
      <c r="V17" s="54">
        <v>5</v>
      </c>
      <c r="W17" s="54" t="s">
        <v>106</v>
      </c>
      <c r="X17" s="54">
        <v>312</v>
      </c>
      <c r="Y17" s="54">
        <v>2</v>
      </c>
      <c r="Z17" s="54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54" t="s">
        <v>124</v>
      </c>
      <c r="AH17" s="52">
        <v>51.64</v>
      </c>
      <c r="AI17" s="59" t="s">
        <v>128</v>
      </c>
      <c r="AJ17" s="59" t="s">
        <v>108</v>
      </c>
      <c r="AK17" s="59">
        <f t="shared" si="0"/>
        <v>1461</v>
      </c>
      <c r="AL17" s="59" t="s">
        <v>129</v>
      </c>
      <c r="AM17" s="59">
        <v>1</v>
      </c>
      <c r="AN17" s="44" t="s">
        <v>205</v>
      </c>
    </row>
    <row r="18" spans="1:40" s="43" customFormat="1" x14ac:dyDescent="0.25">
      <c r="A18" s="107" t="s">
        <v>258</v>
      </c>
      <c r="B18" s="44" t="s">
        <v>221</v>
      </c>
      <c r="C18" s="47">
        <v>2</v>
      </c>
      <c r="D18" s="44" t="s">
        <v>222</v>
      </c>
      <c r="E18" s="44" t="s">
        <v>346</v>
      </c>
      <c r="F18" s="89" t="s">
        <v>233</v>
      </c>
      <c r="G18" s="89" t="s">
        <v>236</v>
      </c>
      <c r="H18" s="89" t="s">
        <v>242</v>
      </c>
      <c r="I18" s="41" t="s">
        <v>251</v>
      </c>
      <c r="J18" s="59" t="s">
        <v>97</v>
      </c>
      <c r="K18" s="59" t="s">
        <v>124</v>
      </c>
      <c r="L18" s="59" t="s">
        <v>99</v>
      </c>
      <c r="M18" s="59">
        <v>4</v>
      </c>
      <c r="N18" s="59" t="s">
        <v>100</v>
      </c>
      <c r="O18" s="59">
        <v>1461</v>
      </c>
      <c r="P18" s="59" t="s">
        <v>101</v>
      </c>
      <c r="Q18" s="59" t="s">
        <v>102</v>
      </c>
      <c r="R18" s="59" t="s">
        <v>103</v>
      </c>
      <c r="S18" s="59" t="s">
        <v>126</v>
      </c>
      <c r="T18" s="59" t="s">
        <v>127</v>
      </c>
      <c r="U18" s="53">
        <v>207</v>
      </c>
      <c r="V18" s="54">
        <v>5</v>
      </c>
      <c r="W18" s="54" t="s">
        <v>106</v>
      </c>
      <c r="X18" s="54">
        <v>312</v>
      </c>
      <c r="Y18" s="54">
        <v>2</v>
      </c>
      <c r="Z18" s="54" t="s">
        <v>106</v>
      </c>
      <c r="AA18" s="51" t="s">
        <v>113</v>
      </c>
      <c r="AB18" s="51" t="s">
        <v>113</v>
      </c>
      <c r="AC18" s="49" t="s">
        <v>113</v>
      </c>
      <c r="AD18" s="51" t="s">
        <v>113</v>
      </c>
      <c r="AE18" s="51" t="s">
        <v>113</v>
      </c>
      <c r="AF18" s="49" t="s">
        <v>113</v>
      </c>
      <c r="AG18" s="54" t="s">
        <v>124</v>
      </c>
      <c r="AH18" s="52">
        <v>51.64</v>
      </c>
      <c r="AI18" s="59" t="s">
        <v>128</v>
      </c>
      <c r="AJ18" s="59" t="s">
        <v>108</v>
      </c>
      <c r="AK18" s="59">
        <f t="shared" si="0"/>
        <v>1461</v>
      </c>
      <c r="AL18" s="59" t="s">
        <v>129</v>
      </c>
      <c r="AM18" s="59">
        <v>1</v>
      </c>
      <c r="AN18" s="44" t="s">
        <v>205</v>
      </c>
    </row>
    <row r="19" spans="1:40" s="43" customFormat="1" x14ac:dyDescent="0.25">
      <c r="A19" s="107" t="s">
        <v>257</v>
      </c>
      <c r="B19" s="44" t="s">
        <v>221</v>
      </c>
      <c r="C19" s="47">
        <v>2</v>
      </c>
      <c r="D19" s="44" t="s">
        <v>222</v>
      </c>
      <c r="E19" s="44" t="s">
        <v>346</v>
      </c>
      <c r="F19" s="89" t="s">
        <v>233</v>
      </c>
      <c r="G19" s="89" t="s">
        <v>236</v>
      </c>
      <c r="H19" s="44" t="s">
        <v>239</v>
      </c>
      <c r="I19" s="41" t="s">
        <v>251</v>
      </c>
      <c r="J19" s="59" t="s">
        <v>97</v>
      </c>
      <c r="K19" s="59" t="s">
        <v>124</v>
      </c>
      <c r="L19" s="59" t="s">
        <v>99</v>
      </c>
      <c r="M19" s="59">
        <v>4</v>
      </c>
      <c r="N19" s="59" t="s">
        <v>100</v>
      </c>
      <c r="O19" s="59">
        <v>1461</v>
      </c>
      <c r="P19" s="59" t="s">
        <v>101</v>
      </c>
      <c r="Q19" s="59" t="s">
        <v>102</v>
      </c>
      <c r="R19" s="59" t="s">
        <v>103</v>
      </c>
      <c r="S19" s="59" t="s">
        <v>126</v>
      </c>
      <c r="T19" s="59" t="s">
        <v>127</v>
      </c>
      <c r="U19" s="53">
        <v>207</v>
      </c>
      <c r="V19" s="54">
        <v>5</v>
      </c>
      <c r="W19" s="54" t="s">
        <v>106</v>
      </c>
      <c r="X19" s="54">
        <v>312</v>
      </c>
      <c r="Y19" s="54">
        <v>2</v>
      </c>
      <c r="Z19" s="54" t="s">
        <v>106</v>
      </c>
      <c r="AA19" s="51" t="s">
        <v>113</v>
      </c>
      <c r="AB19" s="51" t="s">
        <v>113</v>
      </c>
      <c r="AC19" s="49" t="s">
        <v>113</v>
      </c>
      <c r="AD19" s="51" t="s">
        <v>113</v>
      </c>
      <c r="AE19" s="51" t="s">
        <v>113</v>
      </c>
      <c r="AF19" s="49" t="s">
        <v>113</v>
      </c>
      <c r="AG19" s="54" t="s">
        <v>124</v>
      </c>
      <c r="AH19" s="52">
        <v>51.64</v>
      </c>
      <c r="AI19" s="59" t="s">
        <v>128</v>
      </c>
      <c r="AJ19" s="59" t="s">
        <v>108</v>
      </c>
      <c r="AK19" s="59">
        <f t="shared" si="0"/>
        <v>1461</v>
      </c>
      <c r="AL19" s="59" t="s">
        <v>129</v>
      </c>
      <c r="AM19" s="59">
        <v>1</v>
      </c>
      <c r="AN19" s="44" t="s">
        <v>205</v>
      </c>
    </row>
    <row r="20" spans="1:40" s="43" customFormat="1" x14ac:dyDescent="0.25">
      <c r="A20" s="107" t="s">
        <v>258</v>
      </c>
      <c r="B20" s="44" t="s">
        <v>221</v>
      </c>
      <c r="C20" s="47">
        <v>2</v>
      </c>
      <c r="D20" s="44" t="s">
        <v>222</v>
      </c>
      <c r="E20" s="44" t="s">
        <v>346</v>
      </c>
      <c r="F20" s="89" t="s">
        <v>233</v>
      </c>
      <c r="G20" s="89" t="s">
        <v>236</v>
      </c>
      <c r="H20" s="89" t="s">
        <v>243</v>
      </c>
      <c r="I20" s="41" t="s">
        <v>251</v>
      </c>
      <c r="J20" s="59" t="s">
        <v>97</v>
      </c>
      <c r="K20" s="59" t="s">
        <v>124</v>
      </c>
      <c r="L20" s="59" t="s">
        <v>99</v>
      </c>
      <c r="M20" s="59">
        <v>4</v>
      </c>
      <c r="N20" s="59" t="s">
        <v>100</v>
      </c>
      <c r="O20" s="59">
        <v>1461</v>
      </c>
      <c r="P20" s="59" t="s">
        <v>101</v>
      </c>
      <c r="Q20" s="59" t="s">
        <v>102</v>
      </c>
      <c r="R20" s="59" t="s">
        <v>103</v>
      </c>
      <c r="S20" s="59" t="s">
        <v>126</v>
      </c>
      <c r="T20" s="59" t="s">
        <v>127</v>
      </c>
      <c r="U20" s="53">
        <v>207</v>
      </c>
      <c r="V20" s="54">
        <v>5</v>
      </c>
      <c r="W20" s="54" t="s">
        <v>106</v>
      </c>
      <c r="X20" s="54">
        <v>312</v>
      </c>
      <c r="Y20" s="54">
        <v>2</v>
      </c>
      <c r="Z20" s="54" t="s">
        <v>106</v>
      </c>
      <c r="AA20" s="51" t="s">
        <v>113</v>
      </c>
      <c r="AB20" s="51" t="s">
        <v>113</v>
      </c>
      <c r="AC20" s="49" t="s">
        <v>113</v>
      </c>
      <c r="AD20" s="51" t="s">
        <v>113</v>
      </c>
      <c r="AE20" s="51" t="s">
        <v>113</v>
      </c>
      <c r="AF20" s="49" t="s">
        <v>113</v>
      </c>
      <c r="AG20" s="54" t="s">
        <v>124</v>
      </c>
      <c r="AH20" s="52">
        <v>51.64</v>
      </c>
      <c r="AI20" s="59" t="s">
        <v>128</v>
      </c>
      <c r="AJ20" s="59" t="s">
        <v>108</v>
      </c>
      <c r="AK20" s="59">
        <f t="shared" si="0"/>
        <v>1461</v>
      </c>
      <c r="AL20" s="59" t="s">
        <v>129</v>
      </c>
      <c r="AM20" s="59">
        <v>1</v>
      </c>
      <c r="AN20" s="44" t="s">
        <v>205</v>
      </c>
    </row>
    <row r="21" spans="1:40" s="43" customFormat="1" x14ac:dyDescent="0.25">
      <c r="A21" s="107" t="s">
        <v>259</v>
      </c>
      <c r="B21" s="44" t="s">
        <v>221</v>
      </c>
      <c r="C21" s="47">
        <v>2</v>
      </c>
      <c r="D21" s="44" t="s">
        <v>222</v>
      </c>
      <c r="E21" s="44" t="s">
        <v>346</v>
      </c>
      <c r="F21" s="89" t="s">
        <v>233</v>
      </c>
      <c r="G21" s="89" t="s">
        <v>237</v>
      </c>
      <c r="H21" s="44" t="s">
        <v>241</v>
      </c>
      <c r="I21" s="41" t="s">
        <v>251</v>
      </c>
      <c r="J21" s="59" t="s">
        <v>97</v>
      </c>
      <c r="K21" s="59" t="s">
        <v>124</v>
      </c>
      <c r="L21" s="59" t="s">
        <v>99</v>
      </c>
      <c r="M21" s="59">
        <v>4</v>
      </c>
      <c r="N21" s="59" t="s">
        <v>100</v>
      </c>
      <c r="O21" s="59">
        <v>1461</v>
      </c>
      <c r="P21" s="59" t="s">
        <v>101</v>
      </c>
      <c r="Q21" s="59" t="s">
        <v>102</v>
      </c>
      <c r="R21" s="59" t="s">
        <v>103</v>
      </c>
      <c r="S21" s="59" t="s">
        <v>126</v>
      </c>
      <c r="T21" s="59" t="s">
        <v>127</v>
      </c>
      <c r="U21" s="53">
        <v>207</v>
      </c>
      <c r="V21" s="54">
        <v>5</v>
      </c>
      <c r="W21" s="54" t="s">
        <v>106</v>
      </c>
      <c r="X21" s="54">
        <v>312</v>
      </c>
      <c r="Y21" s="54">
        <v>2</v>
      </c>
      <c r="Z21" s="54" t="s">
        <v>106</v>
      </c>
      <c r="AA21" s="51" t="s">
        <v>113</v>
      </c>
      <c r="AB21" s="51" t="s">
        <v>113</v>
      </c>
      <c r="AC21" s="49" t="s">
        <v>113</v>
      </c>
      <c r="AD21" s="51" t="s">
        <v>113</v>
      </c>
      <c r="AE21" s="51" t="s">
        <v>113</v>
      </c>
      <c r="AF21" s="49" t="s">
        <v>113</v>
      </c>
      <c r="AG21" s="54" t="s">
        <v>124</v>
      </c>
      <c r="AH21" s="52">
        <v>51.64</v>
      </c>
      <c r="AI21" s="59" t="s">
        <v>128</v>
      </c>
      <c r="AJ21" s="59" t="s">
        <v>108</v>
      </c>
      <c r="AK21" s="59">
        <f t="shared" si="0"/>
        <v>1461</v>
      </c>
      <c r="AL21" s="59" t="s">
        <v>129</v>
      </c>
      <c r="AM21" s="59">
        <v>1</v>
      </c>
      <c r="AN21" s="44" t="s">
        <v>205</v>
      </c>
    </row>
    <row r="22" spans="1:40" s="43" customFormat="1" x14ac:dyDescent="0.25">
      <c r="A22" s="107" t="s">
        <v>259</v>
      </c>
      <c r="B22" s="44" t="s">
        <v>221</v>
      </c>
      <c r="C22" s="47">
        <v>2</v>
      </c>
      <c r="D22" s="44" t="s">
        <v>222</v>
      </c>
      <c r="E22" s="44" t="s">
        <v>346</v>
      </c>
      <c r="F22" s="89" t="s">
        <v>233</v>
      </c>
      <c r="G22" s="89" t="s">
        <v>237</v>
      </c>
      <c r="H22" s="89" t="s">
        <v>238</v>
      </c>
      <c r="I22" s="41" t="s">
        <v>251</v>
      </c>
      <c r="J22" s="59" t="s">
        <v>97</v>
      </c>
      <c r="K22" s="59" t="s">
        <v>124</v>
      </c>
      <c r="L22" s="59" t="s">
        <v>99</v>
      </c>
      <c r="M22" s="59">
        <v>4</v>
      </c>
      <c r="N22" s="59" t="s">
        <v>100</v>
      </c>
      <c r="O22" s="59">
        <v>1461</v>
      </c>
      <c r="P22" s="59" t="s">
        <v>101</v>
      </c>
      <c r="Q22" s="59" t="s">
        <v>102</v>
      </c>
      <c r="R22" s="59" t="s">
        <v>103</v>
      </c>
      <c r="S22" s="59" t="s">
        <v>126</v>
      </c>
      <c r="T22" s="59" t="s">
        <v>127</v>
      </c>
      <c r="U22" s="53">
        <v>207</v>
      </c>
      <c r="V22" s="54">
        <v>5</v>
      </c>
      <c r="W22" s="54" t="s">
        <v>106</v>
      </c>
      <c r="X22" s="54">
        <v>312</v>
      </c>
      <c r="Y22" s="54">
        <v>2</v>
      </c>
      <c r="Z22" s="54" t="s">
        <v>106</v>
      </c>
      <c r="AA22" s="51" t="s">
        <v>113</v>
      </c>
      <c r="AB22" s="51" t="s">
        <v>113</v>
      </c>
      <c r="AC22" s="49" t="s">
        <v>113</v>
      </c>
      <c r="AD22" s="51" t="s">
        <v>113</v>
      </c>
      <c r="AE22" s="51" t="s">
        <v>113</v>
      </c>
      <c r="AF22" s="49" t="s">
        <v>113</v>
      </c>
      <c r="AG22" s="54" t="s">
        <v>124</v>
      </c>
      <c r="AH22" s="52">
        <v>51.64</v>
      </c>
      <c r="AI22" s="59" t="s">
        <v>128</v>
      </c>
      <c r="AJ22" s="59" t="s">
        <v>108</v>
      </c>
      <c r="AK22" s="59">
        <f t="shared" si="0"/>
        <v>1461</v>
      </c>
      <c r="AL22" s="59" t="s">
        <v>129</v>
      </c>
      <c r="AM22" s="59">
        <v>1</v>
      </c>
      <c r="AN22" s="44" t="s">
        <v>205</v>
      </c>
    </row>
    <row r="23" spans="1:40" s="43" customFormat="1" x14ac:dyDescent="0.25">
      <c r="A23" s="107" t="s">
        <v>260</v>
      </c>
      <c r="B23" s="44" t="s">
        <v>221</v>
      </c>
      <c r="C23" s="47">
        <v>2</v>
      </c>
      <c r="D23" s="44" t="s">
        <v>222</v>
      </c>
      <c r="E23" s="41" t="s">
        <v>345</v>
      </c>
      <c r="F23" s="89" t="s">
        <v>233</v>
      </c>
      <c r="G23" s="89" t="s">
        <v>237</v>
      </c>
      <c r="H23" s="44" t="s">
        <v>243</v>
      </c>
      <c r="I23" s="41" t="s">
        <v>251</v>
      </c>
      <c r="J23" s="59" t="s">
        <v>97</v>
      </c>
      <c r="K23" s="59" t="s">
        <v>124</v>
      </c>
      <c r="L23" s="59" t="s">
        <v>99</v>
      </c>
      <c r="M23" s="59">
        <v>4</v>
      </c>
      <c r="N23" s="59" t="s">
        <v>100</v>
      </c>
      <c r="O23" s="59">
        <v>1461</v>
      </c>
      <c r="P23" s="59" t="s">
        <v>101</v>
      </c>
      <c r="Q23" s="59" t="s">
        <v>102</v>
      </c>
      <c r="R23" s="59" t="s">
        <v>103</v>
      </c>
      <c r="S23" s="59" t="s">
        <v>126</v>
      </c>
      <c r="T23" s="59" t="s">
        <v>127</v>
      </c>
      <c r="U23" s="53">
        <v>207</v>
      </c>
      <c r="V23" s="54">
        <v>5</v>
      </c>
      <c r="W23" s="54" t="s">
        <v>106</v>
      </c>
      <c r="X23" s="54">
        <v>312</v>
      </c>
      <c r="Y23" s="54">
        <v>2</v>
      </c>
      <c r="Z23" s="54" t="s">
        <v>106</v>
      </c>
      <c r="AA23" s="51" t="s">
        <v>113</v>
      </c>
      <c r="AB23" s="51" t="s">
        <v>113</v>
      </c>
      <c r="AC23" s="49" t="s">
        <v>113</v>
      </c>
      <c r="AD23" s="51" t="s">
        <v>113</v>
      </c>
      <c r="AE23" s="51" t="s">
        <v>113</v>
      </c>
      <c r="AF23" s="49" t="s">
        <v>113</v>
      </c>
      <c r="AG23" s="54" t="s">
        <v>124</v>
      </c>
      <c r="AH23" s="52">
        <v>51.64</v>
      </c>
      <c r="AI23" s="59" t="s">
        <v>128</v>
      </c>
      <c r="AJ23" s="59" t="s">
        <v>108</v>
      </c>
      <c r="AK23" s="59">
        <f t="shared" si="0"/>
        <v>1461</v>
      </c>
      <c r="AL23" s="59" t="s">
        <v>129</v>
      </c>
      <c r="AM23" s="59">
        <v>1</v>
      </c>
      <c r="AN23" s="44" t="s">
        <v>205</v>
      </c>
    </row>
    <row r="31" spans="1:40" x14ac:dyDescent="0.25">
      <c r="D31" s="90"/>
    </row>
    <row r="32" spans="1:40" x14ac:dyDescent="0.25">
      <c r="D32" s="90"/>
    </row>
  </sheetData>
  <autoFilter ref="A12:A23"/>
  <mergeCells count="16">
    <mergeCell ref="AG7:AM7"/>
    <mergeCell ref="A8:A11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  <mergeCell ref="AA8:AF8"/>
  </mergeCells>
  <pageMargins left="0.22" right="0.2" top="0.85" bottom="0.74803149606299213" header="0.31496062992125984" footer="0.31496062992125984"/>
  <pageSetup paperSize="8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"/>
  <sheetViews>
    <sheetView showGridLines="0" zoomScaleNormal="100" workbookViewId="0"/>
  </sheetViews>
  <sheetFormatPr baseColWidth="10" defaultColWidth="11.42578125" defaultRowHeight="15" x14ac:dyDescent="0.25"/>
  <cols>
    <col min="1" max="1" width="22.28515625" bestFit="1" customWidth="1"/>
    <col min="2" max="2" width="18.7109375" customWidth="1"/>
    <col min="3" max="3" width="5.28515625" style="1" customWidth="1"/>
    <col min="4" max="4" width="8.42578125" customWidth="1"/>
    <col min="5" max="5" width="29.5703125" bestFit="1" customWidth="1"/>
    <col min="6" max="6" width="5.7109375" customWidth="1"/>
    <col min="7" max="7" width="7" customWidth="1"/>
    <col min="8" max="8" width="15.5703125" customWidth="1"/>
    <col min="9" max="9" width="23.42578125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7.7109375" style="1" customWidth="1"/>
    <col min="19" max="19" width="18.140625" style="1" customWidth="1"/>
    <col min="20" max="20" width="18.85546875" style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28" t="s">
        <v>144</v>
      </c>
      <c r="F2" s="128"/>
      <c r="G2" s="128"/>
      <c r="H2" s="128"/>
      <c r="I2" s="128"/>
    </row>
    <row r="3" spans="1:40" s="57" customFormat="1" x14ac:dyDescent="0.25">
      <c r="E3" s="128"/>
      <c r="F3" s="128"/>
      <c r="G3" s="128"/>
      <c r="H3" s="128"/>
      <c r="I3" s="128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29" t="s">
        <v>85</v>
      </c>
      <c r="C7" s="130"/>
      <c r="D7" s="130"/>
      <c r="E7" s="130"/>
      <c r="F7" s="131"/>
      <c r="G7" s="131"/>
      <c r="H7" s="131"/>
      <c r="I7" s="132"/>
      <c r="J7" s="123" t="s">
        <v>1</v>
      </c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2" t="s">
        <v>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2" t="s">
        <v>3</v>
      </c>
      <c r="AH7" s="123"/>
      <c r="AI7" s="123"/>
      <c r="AJ7" s="123"/>
      <c r="AK7" s="123"/>
      <c r="AL7" s="123"/>
      <c r="AM7" s="124"/>
      <c r="AN7" s="21" t="s">
        <v>22</v>
      </c>
    </row>
    <row r="8" spans="1:40" x14ac:dyDescent="0.25">
      <c r="A8" s="13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5" t="s">
        <v>15</v>
      </c>
      <c r="V8" s="126"/>
      <c r="W8" s="126"/>
      <c r="X8" s="126"/>
      <c r="Y8" s="126"/>
      <c r="Z8" s="127"/>
      <c r="AA8" s="125" t="s">
        <v>16</v>
      </c>
      <c r="AB8" s="126"/>
      <c r="AC8" s="126"/>
      <c r="AD8" s="126"/>
      <c r="AE8" s="126"/>
      <c r="AF8" s="127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3"/>
      <c r="B9" s="27" t="s">
        <v>86</v>
      </c>
      <c r="C9" s="18" t="s">
        <v>88</v>
      </c>
      <c r="D9" s="16" t="s">
        <v>89</v>
      </c>
      <c r="E9" s="16"/>
      <c r="F9" s="135"/>
      <c r="G9" s="135"/>
      <c r="H9" s="135"/>
      <c r="I9" s="13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78" t="s">
        <v>247</v>
      </c>
      <c r="B13" s="78" t="s">
        <v>244</v>
      </c>
      <c r="C13" s="79">
        <v>2</v>
      </c>
      <c r="D13" s="78" t="s">
        <v>222</v>
      </c>
      <c r="E13" s="50" t="s">
        <v>254</v>
      </c>
      <c r="F13" s="50" t="s">
        <v>233</v>
      </c>
      <c r="G13" s="50">
        <v>4</v>
      </c>
      <c r="H13" s="50" t="s">
        <v>313</v>
      </c>
      <c r="I13" s="80" t="s">
        <v>251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83">
        <v>11</v>
      </c>
      <c r="V13" s="83">
        <v>217</v>
      </c>
      <c r="W13" s="82" t="s">
        <v>106</v>
      </c>
      <c r="X13" s="83">
        <v>9</v>
      </c>
      <c r="Y13" s="83">
        <v>185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50.33</v>
      </c>
      <c r="AI13" s="41" t="s">
        <v>128</v>
      </c>
      <c r="AJ13" s="41" t="s">
        <v>108</v>
      </c>
      <c r="AK13" s="45">
        <f t="shared" ref="AK13" si="0">O13</f>
        <v>999</v>
      </c>
      <c r="AL13" s="41" t="s">
        <v>109</v>
      </c>
      <c r="AM13" s="41">
        <v>1</v>
      </c>
      <c r="AN13" s="41" t="s">
        <v>110</v>
      </c>
    </row>
    <row r="14" spans="1:40" s="43" customFormat="1" x14ac:dyDescent="0.25">
      <c r="A14" s="78" t="s">
        <v>247</v>
      </c>
      <c r="B14" s="78" t="s">
        <v>244</v>
      </c>
      <c r="C14" s="79">
        <v>2</v>
      </c>
      <c r="D14" s="78" t="s">
        <v>222</v>
      </c>
      <c r="E14" s="50" t="s">
        <v>254</v>
      </c>
      <c r="F14" s="50" t="s">
        <v>233</v>
      </c>
      <c r="G14" s="50">
        <v>4</v>
      </c>
      <c r="H14" s="50" t="s">
        <v>314</v>
      </c>
      <c r="I14" s="80" t="s">
        <v>253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999</v>
      </c>
      <c r="P14" s="41" t="s">
        <v>159</v>
      </c>
      <c r="Q14" s="82" t="s">
        <v>102</v>
      </c>
      <c r="R14" s="41" t="s">
        <v>245</v>
      </c>
      <c r="S14" s="81" t="s">
        <v>104</v>
      </c>
      <c r="T14" s="82" t="s">
        <v>105</v>
      </c>
      <c r="U14" s="83">
        <v>11</v>
      </c>
      <c r="V14" s="83">
        <v>217</v>
      </c>
      <c r="W14" s="82" t="s">
        <v>106</v>
      </c>
      <c r="X14" s="83">
        <v>9</v>
      </c>
      <c r="Y14" s="83">
        <v>185</v>
      </c>
      <c r="Z14" s="82" t="s">
        <v>106</v>
      </c>
      <c r="AA14" s="83" t="s">
        <v>113</v>
      </c>
      <c r="AB14" s="83" t="s">
        <v>113</v>
      </c>
      <c r="AC14" s="82" t="s">
        <v>113</v>
      </c>
      <c r="AD14" s="83" t="s">
        <v>113</v>
      </c>
      <c r="AE14" s="83" t="s">
        <v>113</v>
      </c>
      <c r="AF14" s="82" t="s">
        <v>113</v>
      </c>
      <c r="AG14" s="82" t="s">
        <v>98</v>
      </c>
      <c r="AH14" s="84">
        <v>50.33</v>
      </c>
      <c r="AI14" s="41" t="s">
        <v>128</v>
      </c>
      <c r="AJ14" s="41" t="s">
        <v>108</v>
      </c>
      <c r="AK14" s="45">
        <f t="shared" ref="AK14:AK22" si="1">O14</f>
        <v>999</v>
      </c>
      <c r="AL14" s="41" t="s">
        <v>109</v>
      </c>
      <c r="AM14" s="41">
        <v>1</v>
      </c>
      <c r="AN14" s="41" t="s">
        <v>110</v>
      </c>
    </row>
    <row r="15" spans="1:40" s="43" customFormat="1" x14ac:dyDescent="0.25">
      <c r="A15" s="78" t="s">
        <v>246</v>
      </c>
      <c r="B15" s="78" t="s">
        <v>244</v>
      </c>
      <c r="C15" s="79">
        <v>2</v>
      </c>
      <c r="D15" s="78" t="s">
        <v>222</v>
      </c>
      <c r="E15" s="50" t="s">
        <v>254</v>
      </c>
      <c r="F15" s="50" t="s">
        <v>233</v>
      </c>
      <c r="G15" s="50">
        <v>5</v>
      </c>
      <c r="H15" s="50" t="s">
        <v>313</v>
      </c>
      <c r="I15" s="80" t="s">
        <v>251</v>
      </c>
      <c r="J15" s="81" t="s">
        <v>97</v>
      </c>
      <c r="K15" s="81" t="s">
        <v>98</v>
      </c>
      <c r="L15" s="81" t="s">
        <v>99</v>
      </c>
      <c r="M15" s="81">
        <v>3</v>
      </c>
      <c r="N15" s="81" t="s">
        <v>100</v>
      </c>
      <c r="O15" s="81">
        <v>999</v>
      </c>
      <c r="P15" s="41" t="s">
        <v>159</v>
      </c>
      <c r="Q15" s="82" t="s">
        <v>102</v>
      </c>
      <c r="R15" s="41" t="s">
        <v>245</v>
      </c>
      <c r="S15" s="81" t="s">
        <v>104</v>
      </c>
      <c r="T15" s="82" t="s">
        <v>105</v>
      </c>
      <c r="U15" s="83">
        <v>11</v>
      </c>
      <c r="V15" s="83">
        <v>217</v>
      </c>
      <c r="W15" s="82" t="s">
        <v>106</v>
      </c>
      <c r="X15" s="83">
        <v>9</v>
      </c>
      <c r="Y15" s="83">
        <v>185</v>
      </c>
      <c r="Z15" s="82" t="s">
        <v>106</v>
      </c>
      <c r="AA15" s="83" t="s">
        <v>113</v>
      </c>
      <c r="AB15" s="83" t="s">
        <v>113</v>
      </c>
      <c r="AC15" s="82" t="s">
        <v>113</v>
      </c>
      <c r="AD15" s="83" t="s">
        <v>113</v>
      </c>
      <c r="AE15" s="83" t="s">
        <v>113</v>
      </c>
      <c r="AF15" s="82" t="s">
        <v>113</v>
      </c>
      <c r="AG15" s="82" t="s">
        <v>98</v>
      </c>
      <c r="AH15" s="84">
        <v>50.51</v>
      </c>
      <c r="AI15" s="41" t="s">
        <v>128</v>
      </c>
      <c r="AJ15" s="41" t="s">
        <v>108</v>
      </c>
      <c r="AK15" s="45">
        <f t="shared" si="1"/>
        <v>999</v>
      </c>
      <c r="AL15" s="41" t="s">
        <v>109</v>
      </c>
      <c r="AM15" s="41">
        <v>1</v>
      </c>
      <c r="AN15" s="41" t="s">
        <v>110</v>
      </c>
    </row>
    <row r="16" spans="1:40" s="43" customFormat="1" x14ac:dyDescent="0.25">
      <c r="A16" s="78" t="s">
        <v>246</v>
      </c>
      <c r="B16" s="78" t="s">
        <v>244</v>
      </c>
      <c r="C16" s="79">
        <v>2</v>
      </c>
      <c r="D16" s="78" t="s">
        <v>222</v>
      </c>
      <c r="E16" s="50" t="s">
        <v>254</v>
      </c>
      <c r="F16" s="50" t="s">
        <v>233</v>
      </c>
      <c r="G16" s="50">
        <v>5</v>
      </c>
      <c r="H16" s="50" t="s">
        <v>314</v>
      </c>
      <c r="I16" s="80" t="s">
        <v>253</v>
      </c>
      <c r="J16" s="81" t="s">
        <v>97</v>
      </c>
      <c r="K16" s="81" t="s">
        <v>98</v>
      </c>
      <c r="L16" s="81" t="s">
        <v>99</v>
      </c>
      <c r="M16" s="81">
        <v>3</v>
      </c>
      <c r="N16" s="81" t="s">
        <v>100</v>
      </c>
      <c r="O16" s="81">
        <v>999</v>
      </c>
      <c r="P16" s="41" t="s">
        <v>159</v>
      </c>
      <c r="Q16" s="82" t="s">
        <v>102</v>
      </c>
      <c r="R16" s="41" t="s">
        <v>245</v>
      </c>
      <c r="S16" s="81" t="s">
        <v>104</v>
      </c>
      <c r="T16" s="82" t="s">
        <v>105</v>
      </c>
      <c r="U16" s="83">
        <v>11</v>
      </c>
      <c r="V16" s="83">
        <v>217</v>
      </c>
      <c r="W16" s="82" t="s">
        <v>106</v>
      </c>
      <c r="X16" s="83">
        <v>9</v>
      </c>
      <c r="Y16" s="83">
        <v>185</v>
      </c>
      <c r="Z16" s="82" t="s">
        <v>106</v>
      </c>
      <c r="AA16" s="83" t="s">
        <v>113</v>
      </c>
      <c r="AB16" s="83" t="s">
        <v>113</v>
      </c>
      <c r="AC16" s="82" t="s">
        <v>113</v>
      </c>
      <c r="AD16" s="83" t="s">
        <v>113</v>
      </c>
      <c r="AE16" s="83" t="s">
        <v>113</v>
      </c>
      <c r="AF16" s="82" t="s">
        <v>113</v>
      </c>
      <c r="AG16" s="82" t="s">
        <v>98</v>
      </c>
      <c r="AH16" s="84">
        <v>50.51</v>
      </c>
      <c r="AI16" s="41" t="s">
        <v>128</v>
      </c>
      <c r="AJ16" s="41" t="s">
        <v>108</v>
      </c>
      <c r="AK16" s="45">
        <f t="shared" si="1"/>
        <v>999</v>
      </c>
      <c r="AL16" s="41" t="s">
        <v>109</v>
      </c>
      <c r="AM16" s="41">
        <v>1</v>
      </c>
      <c r="AN16" s="41" t="s">
        <v>110</v>
      </c>
    </row>
    <row r="17" spans="1:40" s="43" customFormat="1" x14ac:dyDescent="0.25">
      <c r="A17" s="78" t="s">
        <v>248</v>
      </c>
      <c r="B17" s="78" t="s">
        <v>244</v>
      </c>
      <c r="C17" s="79">
        <v>2</v>
      </c>
      <c r="D17" s="78" t="s">
        <v>222</v>
      </c>
      <c r="E17" s="50" t="s">
        <v>254</v>
      </c>
      <c r="F17" s="50" t="s">
        <v>233</v>
      </c>
      <c r="G17" s="50">
        <v>7</v>
      </c>
      <c r="H17" s="50" t="s">
        <v>313</v>
      </c>
      <c r="I17" s="80" t="s">
        <v>251</v>
      </c>
      <c r="J17" s="81" t="s">
        <v>97</v>
      </c>
      <c r="K17" s="81" t="s">
        <v>98</v>
      </c>
      <c r="L17" s="81" t="s">
        <v>99</v>
      </c>
      <c r="M17" s="81">
        <v>3</v>
      </c>
      <c r="N17" s="81" t="s">
        <v>100</v>
      </c>
      <c r="O17" s="81">
        <v>999</v>
      </c>
      <c r="P17" s="41" t="s">
        <v>159</v>
      </c>
      <c r="Q17" s="82" t="s">
        <v>102</v>
      </c>
      <c r="R17" s="41" t="s">
        <v>245</v>
      </c>
      <c r="S17" s="81" t="s">
        <v>104</v>
      </c>
      <c r="T17" s="82" t="s">
        <v>105</v>
      </c>
      <c r="U17" s="83">
        <v>11</v>
      </c>
      <c r="V17" s="83">
        <v>217</v>
      </c>
      <c r="W17" s="82" t="s">
        <v>106</v>
      </c>
      <c r="X17" s="83">
        <v>9</v>
      </c>
      <c r="Y17" s="83">
        <v>185</v>
      </c>
      <c r="Z17" s="82" t="s">
        <v>106</v>
      </c>
      <c r="AA17" s="83" t="s">
        <v>113</v>
      </c>
      <c r="AB17" s="83" t="s">
        <v>113</v>
      </c>
      <c r="AC17" s="82" t="s">
        <v>113</v>
      </c>
      <c r="AD17" s="83" t="s">
        <v>113</v>
      </c>
      <c r="AE17" s="83" t="s">
        <v>113</v>
      </c>
      <c r="AF17" s="82" t="s">
        <v>113</v>
      </c>
      <c r="AG17" s="82" t="s">
        <v>98</v>
      </c>
      <c r="AH17" s="84">
        <v>50</v>
      </c>
      <c r="AI17" s="41" t="s">
        <v>128</v>
      </c>
      <c r="AJ17" s="41" t="s">
        <v>108</v>
      </c>
      <c r="AK17" s="45">
        <f t="shared" si="1"/>
        <v>999</v>
      </c>
      <c r="AL17" s="41" t="s">
        <v>109</v>
      </c>
      <c r="AM17" s="41">
        <v>1</v>
      </c>
      <c r="AN17" s="41" t="s">
        <v>110</v>
      </c>
    </row>
    <row r="18" spans="1:40" s="43" customFormat="1" x14ac:dyDescent="0.25">
      <c r="A18" s="78" t="s">
        <v>247</v>
      </c>
      <c r="B18" s="78" t="s">
        <v>244</v>
      </c>
      <c r="C18" s="79">
        <v>2</v>
      </c>
      <c r="D18" s="78" t="s">
        <v>222</v>
      </c>
      <c r="E18" s="50" t="s">
        <v>254</v>
      </c>
      <c r="F18" s="50" t="s">
        <v>233</v>
      </c>
      <c r="G18" s="50">
        <v>4</v>
      </c>
      <c r="H18" s="50" t="s">
        <v>315</v>
      </c>
      <c r="I18" s="80" t="s">
        <v>251</v>
      </c>
      <c r="J18" s="81" t="s">
        <v>97</v>
      </c>
      <c r="K18" s="81" t="s">
        <v>98</v>
      </c>
      <c r="L18" s="81" t="s">
        <v>99</v>
      </c>
      <c r="M18" s="81">
        <v>3</v>
      </c>
      <c r="N18" s="81" t="s">
        <v>100</v>
      </c>
      <c r="O18" s="81">
        <v>999</v>
      </c>
      <c r="P18" s="41" t="s">
        <v>159</v>
      </c>
      <c r="Q18" s="82" t="s">
        <v>102</v>
      </c>
      <c r="R18" s="41" t="s">
        <v>245</v>
      </c>
      <c r="S18" s="81" t="s">
        <v>104</v>
      </c>
      <c r="T18" s="82" t="s">
        <v>105</v>
      </c>
      <c r="U18" s="83">
        <v>11</v>
      </c>
      <c r="V18" s="83">
        <v>217</v>
      </c>
      <c r="W18" s="82" t="s">
        <v>106</v>
      </c>
      <c r="X18" s="83">
        <v>9</v>
      </c>
      <c r="Y18" s="83">
        <v>185</v>
      </c>
      <c r="Z18" s="82" t="s">
        <v>106</v>
      </c>
      <c r="AA18" s="83" t="s">
        <v>113</v>
      </c>
      <c r="AB18" s="83" t="s">
        <v>113</v>
      </c>
      <c r="AC18" s="82" t="s">
        <v>113</v>
      </c>
      <c r="AD18" s="83" t="s">
        <v>113</v>
      </c>
      <c r="AE18" s="83" t="s">
        <v>113</v>
      </c>
      <c r="AF18" s="82" t="s">
        <v>113</v>
      </c>
      <c r="AG18" s="82" t="s">
        <v>98</v>
      </c>
      <c r="AH18" s="84">
        <v>50.33</v>
      </c>
      <c r="AI18" s="41" t="s">
        <v>128</v>
      </c>
      <c r="AJ18" s="41" t="s">
        <v>108</v>
      </c>
      <c r="AK18" s="45">
        <f t="shared" si="1"/>
        <v>999</v>
      </c>
      <c r="AL18" s="41" t="s">
        <v>109</v>
      </c>
      <c r="AM18" s="41">
        <v>1</v>
      </c>
      <c r="AN18" s="41" t="s">
        <v>110</v>
      </c>
    </row>
    <row r="19" spans="1:40" s="43" customFormat="1" x14ac:dyDescent="0.25">
      <c r="A19" s="78" t="s">
        <v>247</v>
      </c>
      <c r="B19" s="78" t="s">
        <v>244</v>
      </c>
      <c r="C19" s="79">
        <v>2</v>
      </c>
      <c r="D19" s="78" t="s">
        <v>222</v>
      </c>
      <c r="E19" s="50" t="s">
        <v>254</v>
      </c>
      <c r="F19" s="50" t="s">
        <v>233</v>
      </c>
      <c r="G19" s="50">
        <v>4</v>
      </c>
      <c r="H19" s="50" t="s">
        <v>316</v>
      </c>
      <c r="I19" s="80" t="s">
        <v>253</v>
      </c>
      <c r="J19" s="81" t="s">
        <v>97</v>
      </c>
      <c r="K19" s="81" t="s">
        <v>98</v>
      </c>
      <c r="L19" s="81" t="s">
        <v>99</v>
      </c>
      <c r="M19" s="81">
        <v>3</v>
      </c>
      <c r="N19" s="81" t="s">
        <v>100</v>
      </c>
      <c r="O19" s="81">
        <v>999</v>
      </c>
      <c r="P19" s="41" t="s">
        <v>159</v>
      </c>
      <c r="Q19" s="82" t="s">
        <v>102</v>
      </c>
      <c r="R19" s="41" t="s">
        <v>245</v>
      </c>
      <c r="S19" s="81" t="s">
        <v>104</v>
      </c>
      <c r="T19" s="82" t="s">
        <v>105</v>
      </c>
      <c r="U19" s="83">
        <v>11</v>
      </c>
      <c r="V19" s="83">
        <v>217</v>
      </c>
      <c r="W19" s="82" t="s">
        <v>106</v>
      </c>
      <c r="X19" s="83">
        <v>9</v>
      </c>
      <c r="Y19" s="83">
        <v>185</v>
      </c>
      <c r="Z19" s="82" t="s">
        <v>106</v>
      </c>
      <c r="AA19" s="83" t="s">
        <v>113</v>
      </c>
      <c r="AB19" s="83" t="s">
        <v>113</v>
      </c>
      <c r="AC19" s="82" t="s">
        <v>113</v>
      </c>
      <c r="AD19" s="83" t="s">
        <v>113</v>
      </c>
      <c r="AE19" s="83" t="s">
        <v>113</v>
      </c>
      <c r="AF19" s="82" t="s">
        <v>113</v>
      </c>
      <c r="AG19" s="82" t="s">
        <v>98</v>
      </c>
      <c r="AH19" s="84">
        <v>50.33</v>
      </c>
      <c r="AI19" s="41" t="s">
        <v>128</v>
      </c>
      <c r="AJ19" s="41" t="s">
        <v>108</v>
      </c>
      <c r="AK19" s="45">
        <f t="shared" si="1"/>
        <v>999</v>
      </c>
      <c r="AL19" s="41" t="s">
        <v>109</v>
      </c>
      <c r="AM19" s="41">
        <v>1</v>
      </c>
      <c r="AN19" s="41" t="s">
        <v>110</v>
      </c>
    </row>
    <row r="20" spans="1:40" s="43" customFormat="1" x14ac:dyDescent="0.25">
      <c r="A20" s="78" t="s">
        <v>246</v>
      </c>
      <c r="B20" s="78" t="s">
        <v>244</v>
      </c>
      <c r="C20" s="79">
        <v>2</v>
      </c>
      <c r="D20" s="78" t="s">
        <v>222</v>
      </c>
      <c r="E20" s="50" t="s">
        <v>254</v>
      </c>
      <c r="F20" s="50" t="s">
        <v>233</v>
      </c>
      <c r="G20" s="50">
        <v>5</v>
      </c>
      <c r="H20" s="50" t="s">
        <v>315</v>
      </c>
      <c r="I20" s="80" t="s">
        <v>251</v>
      </c>
      <c r="J20" s="81" t="s">
        <v>97</v>
      </c>
      <c r="K20" s="81" t="s">
        <v>98</v>
      </c>
      <c r="L20" s="81" t="s">
        <v>99</v>
      </c>
      <c r="M20" s="81">
        <v>3</v>
      </c>
      <c r="N20" s="81" t="s">
        <v>100</v>
      </c>
      <c r="O20" s="81">
        <v>999</v>
      </c>
      <c r="P20" s="41" t="s">
        <v>159</v>
      </c>
      <c r="Q20" s="82" t="s">
        <v>102</v>
      </c>
      <c r="R20" s="41" t="s">
        <v>245</v>
      </c>
      <c r="S20" s="81" t="s">
        <v>104</v>
      </c>
      <c r="T20" s="82" t="s">
        <v>105</v>
      </c>
      <c r="U20" s="83">
        <v>11</v>
      </c>
      <c r="V20" s="83">
        <v>217</v>
      </c>
      <c r="W20" s="82" t="s">
        <v>106</v>
      </c>
      <c r="X20" s="83">
        <v>9</v>
      </c>
      <c r="Y20" s="83">
        <v>185</v>
      </c>
      <c r="Z20" s="82" t="s">
        <v>106</v>
      </c>
      <c r="AA20" s="83" t="s">
        <v>113</v>
      </c>
      <c r="AB20" s="83" t="s">
        <v>113</v>
      </c>
      <c r="AC20" s="82" t="s">
        <v>113</v>
      </c>
      <c r="AD20" s="83" t="s">
        <v>113</v>
      </c>
      <c r="AE20" s="83" t="s">
        <v>113</v>
      </c>
      <c r="AF20" s="82" t="s">
        <v>113</v>
      </c>
      <c r="AG20" s="82" t="s">
        <v>98</v>
      </c>
      <c r="AH20" s="84">
        <v>50.51</v>
      </c>
      <c r="AI20" s="41" t="s">
        <v>128</v>
      </c>
      <c r="AJ20" s="41" t="s">
        <v>108</v>
      </c>
      <c r="AK20" s="45">
        <f t="shared" si="1"/>
        <v>999</v>
      </c>
      <c r="AL20" s="41" t="s">
        <v>109</v>
      </c>
      <c r="AM20" s="41">
        <v>1</v>
      </c>
      <c r="AN20" s="41" t="s">
        <v>110</v>
      </c>
    </row>
    <row r="21" spans="1:40" s="43" customFormat="1" x14ac:dyDescent="0.25">
      <c r="A21" s="78" t="s">
        <v>246</v>
      </c>
      <c r="B21" s="78" t="s">
        <v>244</v>
      </c>
      <c r="C21" s="79">
        <v>2</v>
      </c>
      <c r="D21" s="78" t="s">
        <v>222</v>
      </c>
      <c r="E21" s="50" t="s">
        <v>254</v>
      </c>
      <c r="F21" s="50" t="s">
        <v>233</v>
      </c>
      <c r="G21" s="50">
        <v>5</v>
      </c>
      <c r="H21" s="50" t="s">
        <v>316</v>
      </c>
      <c r="I21" s="80" t="s">
        <v>253</v>
      </c>
      <c r="J21" s="81" t="s">
        <v>97</v>
      </c>
      <c r="K21" s="81" t="s">
        <v>98</v>
      </c>
      <c r="L21" s="81" t="s">
        <v>99</v>
      </c>
      <c r="M21" s="81">
        <v>3</v>
      </c>
      <c r="N21" s="81" t="s">
        <v>100</v>
      </c>
      <c r="O21" s="81">
        <v>999</v>
      </c>
      <c r="P21" s="41" t="s">
        <v>159</v>
      </c>
      <c r="Q21" s="82" t="s">
        <v>102</v>
      </c>
      <c r="R21" s="41" t="s">
        <v>245</v>
      </c>
      <c r="S21" s="81" t="s">
        <v>104</v>
      </c>
      <c r="T21" s="82" t="s">
        <v>105</v>
      </c>
      <c r="U21" s="83">
        <v>11</v>
      </c>
      <c r="V21" s="83">
        <v>217</v>
      </c>
      <c r="W21" s="82" t="s">
        <v>106</v>
      </c>
      <c r="X21" s="83">
        <v>9</v>
      </c>
      <c r="Y21" s="83">
        <v>185</v>
      </c>
      <c r="Z21" s="82" t="s">
        <v>106</v>
      </c>
      <c r="AA21" s="83" t="s">
        <v>113</v>
      </c>
      <c r="AB21" s="83" t="s">
        <v>113</v>
      </c>
      <c r="AC21" s="82" t="s">
        <v>113</v>
      </c>
      <c r="AD21" s="83" t="s">
        <v>113</v>
      </c>
      <c r="AE21" s="83" t="s">
        <v>113</v>
      </c>
      <c r="AF21" s="82" t="s">
        <v>113</v>
      </c>
      <c r="AG21" s="82" t="s">
        <v>98</v>
      </c>
      <c r="AH21" s="84">
        <v>50.51</v>
      </c>
      <c r="AI21" s="41" t="s">
        <v>128</v>
      </c>
      <c r="AJ21" s="41" t="s">
        <v>108</v>
      </c>
      <c r="AK21" s="45">
        <f t="shared" si="1"/>
        <v>999</v>
      </c>
      <c r="AL21" s="41" t="s">
        <v>109</v>
      </c>
      <c r="AM21" s="41">
        <v>1</v>
      </c>
      <c r="AN21" s="41" t="s">
        <v>110</v>
      </c>
    </row>
    <row r="22" spans="1:40" s="43" customFormat="1" x14ac:dyDescent="0.25">
      <c r="A22" s="78" t="s">
        <v>248</v>
      </c>
      <c r="B22" s="78" t="s">
        <v>244</v>
      </c>
      <c r="C22" s="79">
        <v>2</v>
      </c>
      <c r="D22" s="78" t="s">
        <v>222</v>
      </c>
      <c r="E22" s="50" t="s">
        <v>254</v>
      </c>
      <c r="F22" s="50" t="s">
        <v>233</v>
      </c>
      <c r="G22" s="50">
        <v>7</v>
      </c>
      <c r="H22" s="97" t="s">
        <v>315</v>
      </c>
      <c r="I22" s="80" t="s">
        <v>251</v>
      </c>
      <c r="J22" s="81" t="s">
        <v>97</v>
      </c>
      <c r="K22" s="81" t="s">
        <v>98</v>
      </c>
      <c r="L22" s="81" t="s">
        <v>99</v>
      </c>
      <c r="M22" s="81">
        <v>3</v>
      </c>
      <c r="N22" s="81" t="s">
        <v>100</v>
      </c>
      <c r="O22" s="81">
        <v>999</v>
      </c>
      <c r="P22" s="41" t="s">
        <v>159</v>
      </c>
      <c r="Q22" s="82" t="s">
        <v>102</v>
      </c>
      <c r="R22" s="41" t="s">
        <v>245</v>
      </c>
      <c r="S22" s="81" t="s">
        <v>104</v>
      </c>
      <c r="T22" s="82" t="s">
        <v>105</v>
      </c>
      <c r="U22" s="83">
        <v>11</v>
      </c>
      <c r="V22" s="83">
        <v>217</v>
      </c>
      <c r="W22" s="82" t="s">
        <v>106</v>
      </c>
      <c r="X22" s="83">
        <v>9</v>
      </c>
      <c r="Y22" s="83">
        <v>185</v>
      </c>
      <c r="Z22" s="82" t="s">
        <v>106</v>
      </c>
      <c r="AA22" s="83" t="s">
        <v>113</v>
      </c>
      <c r="AB22" s="83" t="s">
        <v>113</v>
      </c>
      <c r="AC22" s="82" t="s">
        <v>113</v>
      </c>
      <c r="AD22" s="83" t="s">
        <v>113</v>
      </c>
      <c r="AE22" s="83" t="s">
        <v>113</v>
      </c>
      <c r="AF22" s="82" t="s">
        <v>113</v>
      </c>
      <c r="AG22" s="82" t="s">
        <v>98</v>
      </c>
      <c r="AH22" s="84">
        <v>50</v>
      </c>
      <c r="AI22" s="41" t="s">
        <v>128</v>
      </c>
      <c r="AJ22" s="41" t="s">
        <v>108</v>
      </c>
      <c r="AK22" s="45">
        <f t="shared" si="1"/>
        <v>999</v>
      </c>
      <c r="AL22" s="41" t="s">
        <v>109</v>
      </c>
      <c r="AM22" s="41">
        <v>1</v>
      </c>
      <c r="AN22" s="41" t="s">
        <v>110</v>
      </c>
    </row>
  </sheetData>
  <autoFilter ref="A12:A22"/>
  <mergeCells count="9">
    <mergeCell ref="E2:I3"/>
    <mergeCell ref="B7:I7"/>
    <mergeCell ref="J7:T7"/>
    <mergeCell ref="U7:AF7"/>
    <mergeCell ref="AG7:AM7"/>
    <mergeCell ref="U8:Z8"/>
    <mergeCell ref="AA8:AF8"/>
    <mergeCell ref="F9:I9"/>
    <mergeCell ref="A8:A11"/>
  </mergeCells>
  <pageMargins left="0.28000000000000003" right="0.34" top="0.36" bottom="0.26" header="0.31496062992125984" footer="0.17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AN73"/>
  <sheetViews>
    <sheetView showGridLines="0" zoomScaleNormal="100" workbookViewId="0"/>
  </sheetViews>
  <sheetFormatPr baseColWidth="10" defaultColWidth="11.5703125" defaultRowHeight="15" x14ac:dyDescent="0.25"/>
  <cols>
    <col min="1" max="1" width="39.7109375" style="57" bestFit="1" customWidth="1"/>
    <col min="2" max="2" width="17" style="57" customWidth="1"/>
    <col min="3" max="3" width="6.85546875" style="57" customWidth="1"/>
    <col min="4" max="4" width="9.42578125" style="57" customWidth="1"/>
    <col min="5" max="5" width="31.140625" style="57" bestFit="1" customWidth="1"/>
    <col min="6" max="6" width="5.140625" style="57" bestFit="1" customWidth="1"/>
    <col min="7" max="7" width="7.140625" style="57" bestFit="1" customWidth="1"/>
    <col min="8" max="8" width="13.5703125" style="57" bestFit="1" customWidth="1"/>
    <col min="9" max="9" width="23.140625" style="57" bestFit="1" customWidth="1"/>
    <col min="10" max="10" width="7.28515625" style="57" bestFit="1" customWidth="1"/>
    <col min="11" max="11" width="5.85546875" style="57" bestFit="1" customWidth="1"/>
    <col min="12" max="12" width="7.7109375" style="57" bestFit="1" customWidth="1"/>
    <col min="13" max="13" width="6.28515625" style="57" bestFit="1" customWidth="1"/>
    <col min="14" max="14" width="7" style="57" bestFit="1" customWidth="1"/>
    <col min="15" max="15" width="7.28515625" style="57" bestFit="1" customWidth="1"/>
    <col min="16" max="16" width="8.28515625" style="57" bestFit="1" customWidth="1"/>
    <col min="17" max="17" width="7.28515625" style="57" bestFit="1" customWidth="1"/>
    <col min="18" max="18" width="14.42578125" style="57" bestFit="1" customWidth="1"/>
    <col min="19" max="19" width="14.28515625" style="57" bestFit="1" customWidth="1"/>
    <col min="20" max="20" width="24.7109375" style="57" bestFit="1" customWidth="1"/>
    <col min="21" max="32" width="9.5703125" style="57" customWidth="1"/>
    <col min="33" max="37" width="11.5703125" style="57"/>
    <col min="38" max="38" width="14.7109375" style="57" bestFit="1" customWidth="1"/>
    <col min="39" max="39" width="11.5703125" style="57"/>
    <col min="40" max="40" width="13" style="57" customWidth="1"/>
    <col min="41" max="16384" width="11.5703125" style="57"/>
  </cols>
  <sheetData>
    <row r="2" spans="1:40" x14ac:dyDescent="0.25">
      <c r="E2" s="128" t="s">
        <v>144</v>
      </c>
      <c r="F2" s="128"/>
      <c r="G2" s="128"/>
      <c r="H2" s="128"/>
      <c r="I2" s="128"/>
    </row>
    <row r="3" spans="1:40" x14ac:dyDescent="0.25">
      <c r="E3" s="128"/>
      <c r="F3" s="128"/>
      <c r="G3" s="128"/>
      <c r="H3" s="128"/>
      <c r="I3" s="128"/>
    </row>
    <row r="4" spans="1:40" x14ac:dyDescent="0.25">
      <c r="E4" s="58"/>
      <c r="F4" s="58"/>
      <c r="G4" s="58"/>
      <c r="H4" s="58"/>
      <c r="I4" s="58"/>
    </row>
    <row r="7" spans="1:40" s="62" customFormat="1" x14ac:dyDescent="0.25">
      <c r="B7" s="129" t="s">
        <v>85</v>
      </c>
      <c r="C7" s="130"/>
      <c r="D7" s="130"/>
      <c r="E7" s="130"/>
      <c r="F7" s="131"/>
      <c r="G7" s="131"/>
      <c r="H7" s="131"/>
      <c r="I7" s="132"/>
      <c r="J7" s="123" t="s">
        <v>1</v>
      </c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2" t="s">
        <v>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2" t="s">
        <v>3</v>
      </c>
      <c r="AH7" s="123"/>
      <c r="AI7" s="123"/>
      <c r="AJ7" s="123"/>
      <c r="AK7" s="123"/>
      <c r="AL7" s="123"/>
      <c r="AM7" s="124"/>
      <c r="AN7" s="61" t="s">
        <v>22</v>
      </c>
    </row>
    <row r="8" spans="1:40" s="62" customFormat="1" x14ac:dyDescent="0.25">
      <c r="A8" s="119"/>
      <c r="B8" s="119" t="s">
        <v>145</v>
      </c>
      <c r="C8" s="119" t="s">
        <v>146</v>
      </c>
      <c r="D8" s="119" t="s">
        <v>147</v>
      </c>
      <c r="E8" s="119" t="s">
        <v>42</v>
      </c>
      <c r="F8" s="119" t="s">
        <v>43</v>
      </c>
      <c r="G8" s="119" t="s">
        <v>91</v>
      </c>
      <c r="H8" s="119" t="s">
        <v>0</v>
      </c>
      <c r="I8" s="119" t="s">
        <v>44</v>
      </c>
      <c r="J8" s="55" t="s">
        <v>4</v>
      </c>
      <c r="K8" s="63" t="s">
        <v>5</v>
      </c>
      <c r="L8" s="55" t="s">
        <v>6</v>
      </c>
      <c r="M8" s="63" t="s">
        <v>7</v>
      </c>
      <c r="N8" s="55" t="s">
        <v>8</v>
      </c>
      <c r="O8" s="63" t="s">
        <v>9</v>
      </c>
      <c r="P8" s="55" t="s">
        <v>10</v>
      </c>
      <c r="Q8" s="63" t="s">
        <v>11</v>
      </c>
      <c r="R8" s="55" t="s">
        <v>12</v>
      </c>
      <c r="S8" s="63" t="s">
        <v>13</v>
      </c>
      <c r="T8" s="63" t="s">
        <v>14</v>
      </c>
      <c r="U8" s="125" t="s">
        <v>148</v>
      </c>
      <c r="V8" s="126"/>
      <c r="W8" s="126"/>
      <c r="X8" s="126"/>
      <c r="Y8" s="126"/>
      <c r="Z8" s="127"/>
      <c r="AA8" s="125" t="s">
        <v>149</v>
      </c>
      <c r="AB8" s="126"/>
      <c r="AC8" s="126"/>
      <c r="AD8" s="126"/>
      <c r="AE8" s="126"/>
      <c r="AF8" s="127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8" x14ac:dyDescent="0.35">
      <c r="A9" s="120"/>
      <c r="B9" s="120"/>
      <c r="C9" s="120"/>
      <c r="D9" s="120" t="s">
        <v>89</v>
      </c>
      <c r="E9" s="120"/>
      <c r="F9" s="120"/>
      <c r="G9" s="120"/>
      <c r="H9" s="120"/>
      <c r="I9" s="120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25">
      <c r="A10" s="120"/>
      <c r="B10" s="120"/>
      <c r="C10" s="120"/>
      <c r="D10" s="120" t="s">
        <v>88</v>
      </c>
      <c r="E10" s="120"/>
      <c r="F10" s="120"/>
      <c r="G10" s="120"/>
      <c r="H10" s="120"/>
      <c r="I10" s="120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s="56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103" customFormat="1" x14ac:dyDescent="0.25">
      <c r="A13" s="108" t="s">
        <v>300</v>
      </c>
      <c r="B13" s="81" t="s">
        <v>123</v>
      </c>
      <c r="C13" s="81">
        <v>2</v>
      </c>
      <c r="D13" s="81" t="s">
        <v>96</v>
      </c>
      <c r="E13" s="41" t="s">
        <v>310</v>
      </c>
      <c r="F13" s="41" t="s">
        <v>171</v>
      </c>
      <c r="G13" s="112" t="s">
        <v>175</v>
      </c>
      <c r="H13" s="112" t="s">
        <v>176</v>
      </c>
      <c r="I13" s="41" t="s">
        <v>270</v>
      </c>
      <c r="J13" s="109" t="s">
        <v>97</v>
      </c>
      <c r="K13" s="109" t="s">
        <v>124</v>
      </c>
      <c r="L13" s="109" t="s">
        <v>99</v>
      </c>
      <c r="M13" s="109">
        <v>4</v>
      </c>
      <c r="N13" s="109" t="s">
        <v>100</v>
      </c>
      <c r="O13" s="109">
        <v>1461</v>
      </c>
      <c r="P13" s="109" t="s">
        <v>101</v>
      </c>
      <c r="Q13" s="109" t="s">
        <v>102</v>
      </c>
      <c r="R13" s="109" t="s">
        <v>125</v>
      </c>
      <c r="S13" s="109" t="s">
        <v>126</v>
      </c>
      <c r="T13" s="109" t="s">
        <v>127</v>
      </c>
      <c r="U13" s="113">
        <v>280</v>
      </c>
      <c r="V13" s="109">
        <v>1</v>
      </c>
      <c r="W13" s="109" t="s">
        <v>106</v>
      </c>
      <c r="X13" s="109">
        <v>297</v>
      </c>
      <c r="Y13" s="109">
        <v>1</v>
      </c>
      <c r="Z13" s="109" t="s">
        <v>106</v>
      </c>
      <c r="AA13" s="109">
        <v>293</v>
      </c>
      <c r="AB13" s="109">
        <v>14</v>
      </c>
      <c r="AC13" s="109" t="s">
        <v>106</v>
      </c>
      <c r="AD13" s="109">
        <v>257</v>
      </c>
      <c r="AE13" s="109">
        <v>63</v>
      </c>
      <c r="AF13" s="109" t="s">
        <v>106</v>
      </c>
      <c r="AG13" s="109" t="s">
        <v>124</v>
      </c>
      <c r="AH13" s="110">
        <f>81/(1.279+0.025)</f>
        <v>62.116564417177919</v>
      </c>
      <c r="AI13" s="109" t="s">
        <v>128</v>
      </c>
      <c r="AJ13" s="109" t="s">
        <v>108</v>
      </c>
      <c r="AK13" s="109">
        <f>O13</f>
        <v>1461</v>
      </c>
      <c r="AL13" s="109" t="s">
        <v>129</v>
      </c>
      <c r="AM13" s="109">
        <v>1</v>
      </c>
      <c r="AN13" s="41" t="s">
        <v>110</v>
      </c>
    </row>
    <row r="14" spans="1:40" s="103" customFormat="1" x14ac:dyDescent="0.25">
      <c r="A14" s="108" t="s">
        <v>301</v>
      </c>
      <c r="B14" s="81" t="s">
        <v>123</v>
      </c>
      <c r="C14" s="81">
        <v>2</v>
      </c>
      <c r="D14" s="81" t="s">
        <v>96</v>
      </c>
      <c r="E14" s="41" t="s">
        <v>310</v>
      </c>
      <c r="F14" s="41" t="s">
        <v>172</v>
      </c>
      <c r="G14" s="112" t="s">
        <v>175</v>
      </c>
      <c r="H14" s="112" t="s">
        <v>176</v>
      </c>
      <c r="I14" s="41" t="s">
        <v>270</v>
      </c>
      <c r="J14" s="109" t="s">
        <v>97</v>
      </c>
      <c r="K14" s="109" t="s">
        <v>124</v>
      </c>
      <c r="L14" s="109" t="s">
        <v>99</v>
      </c>
      <c r="M14" s="109">
        <v>4</v>
      </c>
      <c r="N14" s="109" t="s">
        <v>100</v>
      </c>
      <c r="O14" s="109">
        <v>1461</v>
      </c>
      <c r="P14" s="109" t="s">
        <v>101</v>
      </c>
      <c r="Q14" s="109" t="s">
        <v>102</v>
      </c>
      <c r="R14" s="109" t="s">
        <v>125</v>
      </c>
      <c r="S14" s="109" t="s">
        <v>126</v>
      </c>
      <c r="T14" s="109" t="s">
        <v>127</v>
      </c>
      <c r="U14" s="113">
        <v>280</v>
      </c>
      <c r="V14" s="109">
        <v>1</v>
      </c>
      <c r="W14" s="109" t="s">
        <v>106</v>
      </c>
      <c r="X14" s="109">
        <v>297</v>
      </c>
      <c r="Y14" s="109">
        <v>1</v>
      </c>
      <c r="Z14" s="109" t="s">
        <v>106</v>
      </c>
      <c r="AA14" s="109">
        <v>293</v>
      </c>
      <c r="AB14" s="109">
        <v>14</v>
      </c>
      <c r="AC14" s="109" t="s">
        <v>106</v>
      </c>
      <c r="AD14" s="109">
        <v>257</v>
      </c>
      <c r="AE14" s="109">
        <v>63</v>
      </c>
      <c r="AF14" s="109" t="s">
        <v>106</v>
      </c>
      <c r="AG14" s="109" t="s">
        <v>124</v>
      </c>
      <c r="AH14" s="110">
        <f>81/(1.279+0.025)</f>
        <v>62.116564417177919</v>
      </c>
      <c r="AI14" s="109" t="s">
        <v>128</v>
      </c>
      <c r="AJ14" s="109" t="s">
        <v>108</v>
      </c>
      <c r="AK14" s="109">
        <f>O14</f>
        <v>1461</v>
      </c>
      <c r="AL14" s="109" t="s">
        <v>129</v>
      </c>
      <c r="AM14" s="109">
        <v>1</v>
      </c>
      <c r="AN14" s="41" t="s">
        <v>110</v>
      </c>
    </row>
    <row r="15" spans="1:40" s="103" customFormat="1" x14ac:dyDescent="0.25">
      <c r="A15" s="108" t="s">
        <v>311</v>
      </c>
      <c r="B15" s="81" t="s">
        <v>130</v>
      </c>
      <c r="C15" s="81">
        <v>2</v>
      </c>
      <c r="D15" s="81" t="s">
        <v>96</v>
      </c>
      <c r="E15" s="41" t="s">
        <v>312</v>
      </c>
      <c r="F15" s="41" t="s">
        <v>114</v>
      </c>
      <c r="G15" s="41" t="s">
        <v>132</v>
      </c>
      <c r="H15" s="41" t="s">
        <v>133</v>
      </c>
      <c r="I15" s="41" t="s">
        <v>271</v>
      </c>
      <c r="J15" s="109" t="s">
        <v>97</v>
      </c>
      <c r="K15" s="109" t="s">
        <v>124</v>
      </c>
      <c r="L15" s="109" t="s">
        <v>99</v>
      </c>
      <c r="M15" s="109">
        <v>4</v>
      </c>
      <c r="N15" s="109" t="s">
        <v>100</v>
      </c>
      <c r="O15" s="109">
        <v>1461</v>
      </c>
      <c r="P15" s="109" t="s">
        <v>101</v>
      </c>
      <c r="Q15" s="109" t="s">
        <v>102</v>
      </c>
      <c r="R15" s="109" t="s">
        <v>125</v>
      </c>
      <c r="S15" s="109" t="s">
        <v>126</v>
      </c>
      <c r="T15" s="109" t="s">
        <v>131</v>
      </c>
      <c r="U15" s="113">
        <v>396</v>
      </c>
      <c r="V15" s="109">
        <v>1</v>
      </c>
      <c r="W15" s="109" t="s">
        <v>106</v>
      </c>
      <c r="X15" s="109">
        <v>351</v>
      </c>
      <c r="Y15" s="109">
        <v>1</v>
      </c>
      <c r="Z15" s="109" t="s">
        <v>106</v>
      </c>
      <c r="AA15" s="109">
        <v>430</v>
      </c>
      <c r="AB15" s="109">
        <v>27</v>
      </c>
      <c r="AC15" s="109" t="s">
        <v>106</v>
      </c>
      <c r="AD15" s="109">
        <v>402</v>
      </c>
      <c r="AE15" s="109">
        <v>93</v>
      </c>
      <c r="AF15" s="109" t="s">
        <v>106</v>
      </c>
      <c r="AG15" s="109" t="s">
        <v>124</v>
      </c>
      <c r="AH15" s="110">
        <f>70/(1.505+0.025)</f>
        <v>45.751633986928113</v>
      </c>
      <c r="AI15" s="115" t="s">
        <v>128</v>
      </c>
      <c r="AJ15" s="109" t="s">
        <v>108</v>
      </c>
      <c r="AK15" s="109">
        <f t="shared" ref="AK15" si="0">O15</f>
        <v>1461</v>
      </c>
      <c r="AL15" s="109" t="s">
        <v>129</v>
      </c>
      <c r="AM15" s="109">
        <v>2</v>
      </c>
      <c r="AN15" s="41" t="s">
        <v>110</v>
      </c>
    </row>
    <row r="16" spans="1:40" s="103" customFormat="1" x14ac:dyDescent="0.25">
      <c r="A16" s="108" t="s">
        <v>302</v>
      </c>
      <c r="B16" s="81" t="s">
        <v>130</v>
      </c>
      <c r="C16" s="81">
        <v>2</v>
      </c>
      <c r="D16" s="81" t="s">
        <v>96</v>
      </c>
      <c r="E16" s="41" t="s">
        <v>312</v>
      </c>
      <c r="F16" s="41" t="s">
        <v>114</v>
      </c>
      <c r="G16" s="41" t="s">
        <v>132</v>
      </c>
      <c r="H16" s="41" t="s">
        <v>134</v>
      </c>
      <c r="I16" s="41" t="s">
        <v>271</v>
      </c>
      <c r="J16" s="109" t="s">
        <v>97</v>
      </c>
      <c r="K16" s="109" t="s">
        <v>124</v>
      </c>
      <c r="L16" s="109" t="s">
        <v>99</v>
      </c>
      <c r="M16" s="109">
        <v>4</v>
      </c>
      <c r="N16" s="109" t="s">
        <v>100</v>
      </c>
      <c r="O16" s="109">
        <v>1461</v>
      </c>
      <c r="P16" s="109" t="s">
        <v>101</v>
      </c>
      <c r="Q16" s="109" t="s">
        <v>102</v>
      </c>
      <c r="R16" s="109" t="s">
        <v>125</v>
      </c>
      <c r="S16" s="109" t="s">
        <v>126</v>
      </c>
      <c r="T16" s="109" t="s">
        <v>131</v>
      </c>
      <c r="U16" s="113">
        <v>396</v>
      </c>
      <c r="V16" s="109">
        <v>1</v>
      </c>
      <c r="W16" s="109" t="s">
        <v>106</v>
      </c>
      <c r="X16" s="109">
        <v>351</v>
      </c>
      <c r="Y16" s="109">
        <v>1</v>
      </c>
      <c r="Z16" s="109" t="s">
        <v>106</v>
      </c>
      <c r="AA16" s="109">
        <v>430</v>
      </c>
      <c r="AB16" s="109">
        <v>27</v>
      </c>
      <c r="AC16" s="109" t="s">
        <v>106</v>
      </c>
      <c r="AD16" s="109">
        <v>402</v>
      </c>
      <c r="AE16" s="109">
        <v>93</v>
      </c>
      <c r="AF16" s="109" t="s">
        <v>106</v>
      </c>
      <c r="AG16" s="109" t="s">
        <v>124</v>
      </c>
      <c r="AH16" s="110">
        <f>81/(1.505+0.025)</f>
        <v>52.941176470588239</v>
      </c>
      <c r="AI16" s="115" t="s">
        <v>128</v>
      </c>
      <c r="AJ16" s="109" t="s">
        <v>108</v>
      </c>
      <c r="AK16" s="109">
        <f t="shared" ref="AK16:AK17" si="1">O16</f>
        <v>1461</v>
      </c>
      <c r="AL16" s="109" t="s">
        <v>129</v>
      </c>
      <c r="AM16" s="109">
        <v>2</v>
      </c>
      <c r="AN16" s="41" t="s">
        <v>110</v>
      </c>
    </row>
    <row r="17" spans="1:40" s="103" customFormat="1" x14ac:dyDescent="0.25">
      <c r="A17" s="108" t="s">
        <v>303</v>
      </c>
      <c r="B17" s="81" t="s">
        <v>130</v>
      </c>
      <c r="C17" s="81">
        <v>2</v>
      </c>
      <c r="D17" s="81" t="s">
        <v>96</v>
      </c>
      <c r="E17" s="41" t="s">
        <v>312</v>
      </c>
      <c r="F17" s="41" t="s">
        <v>114</v>
      </c>
      <c r="G17" s="41" t="s">
        <v>135</v>
      </c>
      <c r="H17" s="41" t="s">
        <v>134</v>
      </c>
      <c r="I17" s="41" t="s">
        <v>271</v>
      </c>
      <c r="J17" s="109" t="s">
        <v>97</v>
      </c>
      <c r="K17" s="109" t="s">
        <v>124</v>
      </c>
      <c r="L17" s="109" t="s">
        <v>99</v>
      </c>
      <c r="M17" s="109">
        <v>4</v>
      </c>
      <c r="N17" s="109" t="s">
        <v>100</v>
      </c>
      <c r="O17" s="109">
        <v>1461</v>
      </c>
      <c r="P17" s="109" t="s">
        <v>101</v>
      </c>
      <c r="Q17" s="109" t="s">
        <v>102</v>
      </c>
      <c r="R17" s="109" t="s">
        <v>125</v>
      </c>
      <c r="S17" s="109" t="s">
        <v>126</v>
      </c>
      <c r="T17" s="109" t="s">
        <v>131</v>
      </c>
      <c r="U17" s="113">
        <v>396</v>
      </c>
      <c r="V17" s="109">
        <v>1</v>
      </c>
      <c r="W17" s="109" t="s">
        <v>106</v>
      </c>
      <c r="X17" s="109">
        <v>351</v>
      </c>
      <c r="Y17" s="109">
        <v>1</v>
      </c>
      <c r="Z17" s="109" t="s">
        <v>106</v>
      </c>
      <c r="AA17" s="109">
        <v>430</v>
      </c>
      <c r="AB17" s="109">
        <v>27</v>
      </c>
      <c r="AC17" s="109" t="s">
        <v>106</v>
      </c>
      <c r="AD17" s="109">
        <v>402</v>
      </c>
      <c r="AE17" s="109">
        <v>93</v>
      </c>
      <c r="AF17" s="109" t="s">
        <v>106</v>
      </c>
      <c r="AG17" s="109" t="s">
        <v>124</v>
      </c>
      <c r="AH17" s="110">
        <f>81/(1.607+0.025)</f>
        <v>49.632352941176471</v>
      </c>
      <c r="AI17" s="41" t="s">
        <v>128</v>
      </c>
      <c r="AJ17" s="109" t="s">
        <v>108</v>
      </c>
      <c r="AK17" s="109">
        <f t="shared" si="1"/>
        <v>1461</v>
      </c>
      <c r="AL17" s="109" t="s">
        <v>129</v>
      </c>
      <c r="AM17" s="109">
        <v>2</v>
      </c>
      <c r="AN17" s="41" t="s">
        <v>110</v>
      </c>
    </row>
    <row r="18" spans="1:40" s="103" customFormat="1" x14ac:dyDescent="0.25">
      <c r="A18" s="108" t="s">
        <v>303</v>
      </c>
      <c r="B18" s="81" t="s">
        <v>130</v>
      </c>
      <c r="C18" s="81">
        <v>2</v>
      </c>
      <c r="D18" s="81" t="s">
        <v>96</v>
      </c>
      <c r="E18" s="41" t="s">
        <v>312</v>
      </c>
      <c r="F18" s="41" t="s">
        <v>114</v>
      </c>
      <c r="G18" s="41" t="s">
        <v>135</v>
      </c>
      <c r="H18" s="41" t="s">
        <v>136</v>
      </c>
      <c r="I18" s="41" t="s">
        <v>271</v>
      </c>
      <c r="J18" s="109" t="s">
        <v>97</v>
      </c>
      <c r="K18" s="109" t="s">
        <v>124</v>
      </c>
      <c r="L18" s="109" t="s">
        <v>99</v>
      </c>
      <c r="M18" s="109">
        <v>4</v>
      </c>
      <c r="N18" s="109" t="s">
        <v>100</v>
      </c>
      <c r="O18" s="109">
        <v>1461</v>
      </c>
      <c r="P18" s="109" t="s">
        <v>101</v>
      </c>
      <c r="Q18" s="109" t="s">
        <v>102</v>
      </c>
      <c r="R18" s="109" t="s">
        <v>125</v>
      </c>
      <c r="S18" s="109" t="s">
        <v>126</v>
      </c>
      <c r="T18" s="109" t="s">
        <v>131</v>
      </c>
      <c r="U18" s="113">
        <v>396</v>
      </c>
      <c r="V18" s="109">
        <v>1</v>
      </c>
      <c r="W18" s="109" t="s">
        <v>106</v>
      </c>
      <c r="X18" s="109">
        <v>351</v>
      </c>
      <c r="Y18" s="109">
        <v>1</v>
      </c>
      <c r="Z18" s="109" t="s">
        <v>106</v>
      </c>
      <c r="AA18" s="109">
        <v>430</v>
      </c>
      <c r="AB18" s="109">
        <v>27</v>
      </c>
      <c r="AC18" s="109" t="s">
        <v>106</v>
      </c>
      <c r="AD18" s="109">
        <v>402</v>
      </c>
      <c r="AE18" s="109">
        <v>93</v>
      </c>
      <c r="AF18" s="109" t="s">
        <v>106</v>
      </c>
      <c r="AG18" s="109" t="s">
        <v>124</v>
      </c>
      <c r="AH18" s="110">
        <f>81/(1.607+0.025)</f>
        <v>49.632352941176471</v>
      </c>
      <c r="AI18" s="41" t="s">
        <v>128</v>
      </c>
      <c r="AJ18" s="109" t="s">
        <v>108</v>
      </c>
      <c r="AK18" s="109">
        <f t="shared" ref="AK18" si="2">O18</f>
        <v>1461</v>
      </c>
      <c r="AL18" s="109" t="s">
        <v>129</v>
      </c>
      <c r="AM18" s="109">
        <v>2</v>
      </c>
      <c r="AN18" s="41" t="s">
        <v>110</v>
      </c>
    </row>
    <row r="19" spans="1:40" s="103" customFormat="1" x14ac:dyDescent="0.25">
      <c r="A19" s="108" t="s">
        <v>178</v>
      </c>
      <c r="B19" s="81" t="s">
        <v>137</v>
      </c>
      <c r="C19" s="81">
        <v>2</v>
      </c>
      <c r="D19" s="81" t="s">
        <v>96</v>
      </c>
      <c r="E19" s="41" t="s">
        <v>338</v>
      </c>
      <c r="F19" s="41" t="s">
        <v>114</v>
      </c>
      <c r="G19" s="41" t="s">
        <v>132</v>
      </c>
      <c r="H19" s="41" t="s">
        <v>139</v>
      </c>
      <c r="I19" s="41" t="s">
        <v>271</v>
      </c>
      <c r="J19" s="109" t="s">
        <v>97</v>
      </c>
      <c r="K19" s="109" t="s">
        <v>124</v>
      </c>
      <c r="L19" s="109" t="s">
        <v>99</v>
      </c>
      <c r="M19" s="109">
        <v>4</v>
      </c>
      <c r="N19" s="109" t="s">
        <v>100</v>
      </c>
      <c r="O19" s="109">
        <v>1461</v>
      </c>
      <c r="P19" s="109" t="s">
        <v>101</v>
      </c>
      <c r="Q19" s="109" t="s">
        <v>102</v>
      </c>
      <c r="R19" s="109" t="s">
        <v>125</v>
      </c>
      <c r="S19" s="109" t="s">
        <v>126</v>
      </c>
      <c r="T19" s="109" t="s">
        <v>131</v>
      </c>
      <c r="U19" s="109">
        <v>250</v>
      </c>
      <c r="V19" s="109">
        <v>1</v>
      </c>
      <c r="W19" s="109" t="s">
        <v>106</v>
      </c>
      <c r="X19" s="109">
        <v>256</v>
      </c>
      <c r="Y19" s="109">
        <v>1</v>
      </c>
      <c r="Z19" s="109" t="s">
        <v>106</v>
      </c>
      <c r="AA19" s="109">
        <v>265</v>
      </c>
      <c r="AB19" s="109">
        <v>1</v>
      </c>
      <c r="AC19" s="109" t="s">
        <v>106</v>
      </c>
      <c r="AD19" s="109">
        <v>211</v>
      </c>
      <c r="AE19" s="109">
        <v>2</v>
      </c>
      <c r="AF19" s="109" t="s">
        <v>106</v>
      </c>
      <c r="AG19" s="109" t="s">
        <v>124</v>
      </c>
      <c r="AH19" s="110">
        <f>81/(1.576+0.025)</f>
        <v>50.593379138038728</v>
      </c>
      <c r="AI19" s="41" t="s">
        <v>138</v>
      </c>
      <c r="AJ19" s="41" t="s">
        <v>108</v>
      </c>
      <c r="AK19" s="45">
        <f t="shared" ref="AK19:AK25" si="3">O19</f>
        <v>1461</v>
      </c>
      <c r="AL19" s="41" t="s">
        <v>129</v>
      </c>
      <c r="AM19" s="45">
        <v>3</v>
      </c>
      <c r="AN19" s="41" t="s">
        <v>205</v>
      </c>
    </row>
    <row r="20" spans="1:40" s="103" customFormat="1" x14ac:dyDescent="0.25">
      <c r="A20" s="108" t="s">
        <v>179</v>
      </c>
      <c r="B20" s="81" t="s">
        <v>137</v>
      </c>
      <c r="C20" s="81">
        <v>2</v>
      </c>
      <c r="D20" s="81" t="s">
        <v>96</v>
      </c>
      <c r="E20" s="41" t="s">
        <v>338</v>
      </c>
      <c r="F20" s="41" t="s">
        <v>114</v>
      </c>
      <c r="G20" s="41" t="s">
        <v>135</v>
      </c>
      <c r="H20" s="41" t="s">
        <v>139</v>
      </c>
      <c r="I20" s="41" t="s">
        <v>271</v>
      </c>
      <c r="J20" s="109" t="s">
        <v>97</v>
      </c>
      <c r="K20" s="109" t="s">
        <v>124</v>
      </c>
      <c r="L20" s="109" t="s">
        <v>99</v>
      </c>
      <c r="M20" s="109">
        <v>4</v>
      </c>
      <c r="N20" s="109" t="s">
        <v>100</v>
      </c>
      <c r="O20" s="109">
        <v>1461</v>
      </c>
      <c r="P20" s="109" t="s">
        <v>101</v>
      </c>
      <c r="Q20" s="109" t="s">
        <v>102</v>
      </c>
      <c r="R20" s="109" t="s">
        <v>125</v>
      </c>
      <c r="S20" s="109" t="s">
        <v>126</v>
      </c>
      <c r="T20" s="109" t="s">
        <v>131</v>
      </c>
      <c r="U20" s="109">
        <v>250</v>
      </c>
      <c r="V20" s="109">
        <v>1</v>
      </c>
      <c r="W20" s="109" t="s">
        <v>106</v>
      </c>
      <c r="X20" s="109">
        <v>256</v>
      </c>
      <c r="Y20" s="109">
        <v>1</v>
      </c>
      <c r="Z20" s="109" t="s">
        <v>106</v>
      </c>
      <c r="AA20" s="109">
        <v>265</v>
      </c>
      <c r="AB20" s="109">
        <v>1</v>
      </c>
      <c r="AC20" s="109" t="s">
        <v>106</v>
      </c>
      <c r="AD20" s="109">
        <v>211</v>
      </c>
      <c r="AE20" s="109">
        <v>2</v>
      </c>
      <c r="AF20" s="109" t="s">
        <v>106</v>
      </c>
      <c r="AG20" s="109" t="s">
        <v>124</v>
      </c>
      <c r="AH20" s="110">
        <f>81/(1.615+0.025)</f>
        <v>49.390243902439025</v>
      </c>
      <c r="AI20" s="41" t="s">
        <v>138</v>
      </c>
      <c r="AJ20" s="41" t="s">
        <v>108</v>
      </c>
      <c r="AK20" s="45">
        <f t="shared" si="3"/>
        <v>1461</v>
      </c>
      <c r="AL20" s="41" t="s">
        <v>129</v>
      </c>
      <c r="AM20" s="45">
        <v>3</v>
      </c>
      <c r="AN20" s="41" t="s">
        <v>205</v>
      </c>
    </row>
    <row r="21" spans="1:40" s="103" customFormat="1" x14ac:dyDescent="0.25">
      <c r="A21" s="108" t="s">
        <v>179</v>
      </c>
      <c r="B21" s="81" t="s">
        <v>137</v>
      </c>
      <c r="C21" s="81">
        <v>2</v>
      </c>
      <c r="D21" s="81" t="s">
        <v>96</v>
      </c>
      <c r="E21" s="41" t="s">
        <v>338</v>
      </c>
      <c r="F21" s="41" t="s">
        <v>114</v>
      </c>
      <c r="G21" s="41" t="s">
        <v>135</v>
      </c>
      <c r="H21" s="41" t="s">
        <v>140</v>
      </c>
      <c r="I21" s="41" t="s">
        <v>271</v>
      </c>
      <c r="J21" s="109" t="s">
        <v>97</v>
      </c>
      <c r="K21" s="109" t="s">
        <v>124</v>
      </c>
      <c r="L21" s="109" t="s">
        <v>99</v>
      </c>
      <c r="M21" s="109">
        <v>4</v>
      </c>
      <c r="N21" s="109" t="s">
        <v>100</v>
      </c>
      <c r="O21" s="109">
        <v>1461</v>
      </c>
      <c r="P21" s="109" t="s">
        <v>101</v>
      </c>
      <c r="Q21" s="109" t="s">
        <v>102</v>
      </c>
      <c r="R21" s="109" t="s">
        <v>125</v>
      </c>
      <c r="S21" s="109" t="s">
        <v>126</v>
      </c>
      <c r="T21" s="109" t="s">
        <v>131</v>
      </c>
      <c r="U21" s="109">
        <v>250</v>
      </c>
      <c r="V21" s="109">
        <v>1</v>
      </c>
      <c r="W21" s="109" t="s">
        <v>106</v>
      </c>
      <c r="X21" s="109">
        <v>256</v>
      </c>
      <c r="Y21" s="109">
        <v>1</v>
      </c>
      <c r="Z21" s="109" t="s">
        <v>106</v>
      </c>
      <c r="AA21" s="109">
        <v>265</v>
      </c>
      <c r="AB21" s="109">
        <v>1</v>
      </c>
      <c r="AC21" s="109" t="s">
        <v>106</v>
      </c>
      <c r="AD21" s="109">
        <v>211</v>
      </c>
      <c r="AE21" s="109">
        <v>2</v>
      </c>
      <c r="AF21" s="109" t="s">
        <v>106</v>
      </c>
      <c r="AG21" s="109" t="s">
        <v>124</v>
      </c>
      <c r="AH21" s="110">
        <f>81/(1.615+0.025)</f>
        <v>49.390243902439025</v>
      </c>
      <c r="AI21" s="41" t="s">
        <v>138</v>
      </c>
      <c r="AJ21" s="41" t="s">
        <v>108</v>
      </c>
      <c r="AK21" s="45">
        <f t="shared" si="3"/>
        <v>1461</v>
      </c>
      <c r="AL21" s="41" t="s">
        <v>129</v>
      </c>
      <c r="AM21" s="45">
        <v>3</v>
      </c>
      <c r="AN21" s="41" t="s">
        <v>205</v>
      </c>
    </row>
    <row r="22" spans="1:40" s="103" customFormat="1" x14ac:dyDescent="0.25">
      <c r="A22" s="108" t="s">
        <v>304</v>
      </c>
      <c r="B22" s="81" t="s">
        <v>141</v>
      </c>
      <c r="C22" s="81">
        <v>2</v>
      </c>
      <c r="D22" s="81" t="s">
        <v>96</v>
      </c>
      <c r="E22" s="41" t="s">
        <v>339</v>
      </c>
      <c r="F22" s="41" t="s">
        <v>114</v>
      </c>
      <c r="G22" s="41" t="s">
        <v>132</v>
      </c>
      <c r="H22" s="41" t="s">
        <v>142</v>
      </c>
      <c r="I22" s="41" t="s">
        <v>271</v>
      </c>
      <c r="J22" s="109" t="s">
        <v>97</v>
      </c>
      <c r="K22" s="109" t="s">
        <v>124</v>
      </c>
      <c r="L22" s="109" t="s">
        <v>99</v>
      </c>
      <c r="M22" s="109">
        <v>4</v>
      </c>
      <c r="N22" s="109" t="s">
        <v>100</v>
      </c>
      <c r="O22" s="109">
        <v>1598</v>
      </c>
      <c r="P22" s="109" t="s">
        <v>101</v>
      </c>
      <c r="Q22" s="109" t="s">
        <v>102</v>
      </c>
      <c r="R22" s="109" t="s">
        <v>125</v>
      </c>
      <c r="S22" s="109" t="s">
        <v>126</v>
      </c>
      <c r="T22" s="109" t="s">
        <v>131</v>
      </c>
      <c r="U22" s="109">
        <v>275</v>
      </c>
      <c r="V22" s="109">
        <v>1</v>
      </c>
      <c r="W22" s="109" t="s">
        <v>106</v>
      </c>
      <c r="X22" s="109">
        <v>331</v>
      </c>
      <c r="Y22" s="109">
        <v>12</v>
      </c>
      <c r="Z22" s="109" t="s">
        <v>106</v>
      </c>
      <c r="AA22" s="109" t="s">
        <v>113</v>
      </c>
      <c r="AB22" s="109" t="s">
        <v>113</v>
      </c>
      <c r="AC22" s="109" t="s">
        <v>113</v>
      </c>
      <c r="AD22" s="109" t="s">
        <v>113</v>
      </c>
      <c r="AE22" s="109" t="s">
        <v>113</v>
      </c>
      <c r="AF22" s="109" t="s">
        <v>113</v>
      </c>
      <c r="AG22" s="109" t="s">
        <v>124</v>
      </c>
      <c r="AH22" s="110">
        <f>96/(1.615+0.025)</f>
        <v>58.536585365853661</v>
      </c>
      <c r="AI22" s="41" t="s">
        <v>128</v>
      </c>
      <c r="AJ22" s="41" t="s">
        <v>108</v>
      </c>
      <c r="AK22" s="45">
        <f t="shared" si="3"/>
        <v>1598</v>
      </c>
      <c r="AL22" s="41" t="s">
        <v>129</v>
      </c>
      <c r="AM22" s="45">
        <v>4</v>
      </c>
      <c r="AN22" s="41" t="s">
        <v>205</v>
      </c>
    </row>
    <row r="23" spans="1:40" s="114" customFormat="1" x14ac:dyDescent="0.25">
      <c r="A23" s="108" t="s">
        <v>305</v>
      </c>
      <c r="B23" s="81" t="s">
        <v>141</v>
      </c>
      <c r="C23" s="81">
        <v>2</v>
      </c>
      <c r="D23" s="81" t="s">
        <v>96</v>
      </c>
      <c r="E23" s="41" t="s">
        <v>339</v>
      </c>
      <c r="F23" s="41" t="s">
        <v>114</v>
      </c>
      <c r="G23" s="41" t="s">
        <v>135</v>
      </c>
      <c r="H23" s="41" t="s">
        <v>142</v>
      </c>
      <c r="I23" s="41" t="s">
        <v>271</v>
      </c>
      <c r="J23" s="109" t="s">
        <v>97</v>
      </c>
      <c r="K23" s="109" t="s">
        <v>124</v>
      </c>
      <c r="L23" s="109" t="s">
        <v>99</v>
      </c>
      <c r="M23" s="109">
        <v>4</v>
      </c>
      <c r="N23" s="109" t="s">
        <v>100</v>
      </c>
      <c r="O23" s="109">
        <v>1598</v>
      </c>
      <c r="P23" s="109" t="s">
        <v>101</v>
      </c>
      <c r="Q23" s="109" t="s">
        <v>102</v>
      </c>
      <c r="R23" s="109" t="s">
        <v>125</v>
      </c>
      <c r="S23" s="109" t="s">
        <v>126</v>
      </c>
      <c r="T23" s="109" t="s">
        <v>131</v>
      </c>
      <c r="U23" s="109">
        <v>275</v>
      </c>
      <c r="V23" s="109">
        <v>1</v>
      </c>
      <c r="W23" s="109" t="s">
        <v>106</v>
      </c>
      <c r="X23" s="109">
        <v>331</v>
      </c>
      <c r="Y23" s="109">
        <v>12</v>
      </c>
      <c r="Z23" s="109" t="s">
        <v>106</v>
      </c>
      <c r="AA23" s="109" t="s">
        <v>113</v>
      </c>
      <c r="AB23" s="109" t="s">
        <v>113</v>
      </c>
      <c r="AC23" s="109" t="s">
        <v>113</v>
      </c>
      <c r="AD23" s="109" t="s">
        <v>113</v>
      </c>
      <c r="AE23" s="109" t="s">
        <v>113</v>
      </c>
      <c r="AF23" s="109" t="s">
        <v>113</v>
      </c>
      <c r="AG23" s="109" t="s">
        <v>124</v>
      </c>
      <c r="AH23" s="110">
        <f>96/(1.676+0.025)</f>
        <v>56.437389770723108</v>
      </c>
      <c r="AI23" s="41" t="s">
        <v>128</v>
      </c>
      <c r="AJ23" s="41" t="s">
        <v>108</v>
      </c>
      <c r="AK23" s="45">
        <f t="shared" si="3"/>
        <v>1598</v>
      </c>
      <c r="AL23" s="41" t="s">
        <v>129</v>
      </c>
      <c r="AM23" s="45">
        <v>4</v>
      </c>
      <c r="AN23" s="41" t="s">
        <v>205</v>
      </c>
    </row>
    <row r="24" spans="1:40" s="114" customFormat="1" x14ac:dyDescent="0.25">
      <c r="A24" s="108" t="s">
        <v>305</v>
      </c>
      <c r="B24" s="81" t="s">
        <v>141</v>
      </c>
      <c r="C24" s="81">
        <v>2</v>
      </c>
      <c r="D24" s="81" t="s">
        <v>96</v>
      </c>
      <c r="E24" s="41" t="s">
        <v>339</v>
      </c>
      <c r="F24" s="41" t="s">
        <v>114</v>
      </c>
      <c r="G24" s="41" t="s">
        <v>135</v>
      </c>
      <c r="H24" s="41" t="s">
        <v>143</v>
      </c>
      <c r="I24" s="41" t="s">
        <v>271</v>
      </c>
      <c r="J24" s="109" t="s">
        <v>97</v>
      </c>
      <c r="K24" s="109" t="s">
        <v>124</v>
      </c>
      <c r="L24" s="109" t="s">
        <v>99</v>
      </c>
      <c r="M24" s="109">
        <v>4</v>
      </c>
      <c r="N24" s="109" t="s">
        <v>100</v>
      </c>
      <c r="O24" s="109">
        <v>1598</v>
      </c>
      <c r="P24" s="109" t="s">
        <v>101</v>
      </c>
      <c r="Q24" s="109" t="s">
        <v>102</v>
      </c>
      <c r="R24" s="109" t="s">
        <v>125</v>
      </c>
      <c r="S24" s="109" t="s">
        <v>126</v>
      </c>
      <c r="T24" s="109" t="s">
        <v>131</v>
      </c>
      <c r="U24" s="109">
        <v>275</v>
      </c>
      <c r="V24" s="109">
        <v>1</v>
      </c>
      <c r="W24" s="109" t="s">
        <v>106</v>
      </c>
      <c r="X24" s="109">
        <v>331</v>
      </c>
      <c r="Y24" s="109">
        <v>12</v>
      </c>
      <c r="Z24" s="109" t="s">
        <v>106</v>
      </c>
      <c r="AA24" s="109" t="s">
        <v>113</v>
      </c>
      <c r="AB24" s="109" t="s">
        <v>113</v>
      </c>
      <c r="AC24" s="109" t="s">
        <v>113</v>
      </c>
      <c r="AD24" s="109" t="s">
        <v>113</v>
      </c>
      <c r="AE24" s="109" t="s">
        <v>113</v>
      </c>
      <c r="AF24" s="109" t="s">
        <v>113</v>
      </c>
      <c r="AG24" s="109" t="s">
        <v>124</v>
      </c>
      <c r="AH24" s="110">
        <f>96/(1.676+0.025)</f>
        <v>56.437389770723108</v>
      </c>
      <c r="AI24" s="41" t="s">
        <v>128</v>
      </c>
      <c r="AJ24" s="41" t="s">
        <v>108</v>
      </c>
      <c r="AK24" s="45">
        <f t="shared" si="3"/>
        <v>1598</v>
      </c>
      <c r="AL24" s="41" t="s">
        <v>129</v>
      </c>
      <c r="AM24" s="45">
        <v>4</v>
      </c>
      <c r="AN24" s="41" t="s">
        <v>205</v>
      </c>
    </row>
    <row r="25" spans="1:40" s="114" customFormat="1" x14ac:dyDescent="0.25">
      <c r="A25" s="108" t="s">
        <v>306</v>
      </c>
      <c r="B25" s="41" t="s">
        <v>180</v>
      </c>
      <c r="C25" s="81">
        <v>2</v>
      </c>
      <c r="D25" s="81" t="s">
        <v>96</v>
      </c>
      <c r="E25" s="41" t="s">
        <v>340</v>
      </c>
      <c r="F25" s="41" t="s">
        <v>181</v>
      </c>
      <c r="G25" s="41" t="s">
        <v>166</v>
      </c>
      <c r="H25" s="41" t="s">
        <v>182</v>
      </c>
      <c r="I25" s="41" t="s">
        <v>292</v>
      </c>
      <c r="J25" s="109" t="s">
        <v>97</v>
      </c>
      <c r="K25" s="109" t="s">
        <v>124</v>
      </c>
      <c r="L25" s="109" t="s">
        <v>99</v>
      </c>
      <c r="M25" s="109">
        <v>4</v>
      </c>
      <c r="N25" s="109" t="s">
        <v>100</v>
      </c>
      <c r="O25" s="109">
        <v>1598</v>
      </c>
      <c r="P25" s="109" t="s">
        <v>101</v>
      </c>
      <c r="Q25" s="109" t="s">
        <v>102</v>
      </c>
      <c r="R25" s="109" t="s">
        <v>125</v>
      </c>
      <c r="S25" s="109" t="s">
        <v>126</v>
      </c>
      <c r="T25" s="109" t="s">
        <v>131</v>
      </c>
      <c r="U25" s="109">
        <v>275</v>
      </c>
      <c r="V25" s="109">
        <v>1</v>
      </c>
      <c r="W25" s="109" t="s">
        <v>106</v>
      </c>
      <c r="X25" s="109">
        <v>331</v>
      </c>
      <c r="Y25" s="109">
        <v>12</v>
      </c>
      <c r="Z25" s="109" t="s">
        <v>106</v>
      </c>
      <c r="AA25" s="109" t="s">
        <v>113</v>
      </c>
      <c r="AB25" s="109" t="s">
        <v>113</v>
      </c>
      <c r="AC25" s="109" t="s">
        <v>113</v>
      </c>
      <c r="AD25" s="109" t="s">
        <v>113</v>
      </c>
      <c r="AE25" s="109" t="s">
        <v>113</v>
      </c>
      <c r="AF25" s="109" t="s">
        <v>113</v>
      </c>
      <c r="AG25" s="109" t="s">
        <v>124</v>
      </c>
      <c r="AH25" s="110">
        <v>58.5</v>
      </c>
      <c r="AI25" s="41" t="s">
        <v>128</v>
      </c>
      <c r="AJ25" s="41" t="s">
        <v>108</v>
      </c>
      <c r="AK25" s="45">
        <f t="shared" si="3"/>
        <v>1598</v>
      </c>
      <c r="AL25" s="41" t="s">
        <v>129</v>
      </c>
      <c r="AM25" s="45">
        <v>4</v>
      </c>
      <c r="AN25" s="41" t="s">
        <v>205</v>
      </c>
    </row>
    <row r="26" spans="1:40" s="114" customFormat="1" x14ac:dyDescent="0.25">
      <c r="A26" s="108" t="s">
        <v>306</v>
      </c>
      <c r="B26" s="41" t="s">
        <v>180</v>
      </c>
      <c r="C26" s="81">
        <v>2</v>
      </c>
      <c r="D26" s="81" t="s">
        <v>96</v>
      </c>
      <c r="E26" s="41" t="s">
        <v>340</v>
      </c>
      <c r="F26" s="41" t="s">
        <v>181</v>
      </c>
      <c r="G26" s="41" t="s">
        <v>166</v>
      </c>
      <c r="H26" s="41" t="s">
        <v>183</v>
      </c>
      <c r="I26" s="41" t="s">
        <v>292</v>
      </c>
      <c r="J26" s="109" t="s">
        <v>97</v>
      </c>
      <c r="K26" s="109" t="s">
        <v>124</v>
      </c>
      <c r="L26" s="109" t="s">
        <v>99</v>
      </c>
      <c r="M26" s="109">
        <v>4</v>
      </c>
      <c r="N26" s="109" t="s">
        <v>100</v>
      </c>
      <c r="O26" s="109">
        <v>1598</v>
      </c>
      <c r="P26" s="109" t="s">
        <v>101</v>
      </c>
      <c r="Q26" s="109" t="s">
        <v>102</v>
      </c>
      <c r="R26" s="109" t="s">
        <v>125</v>
      </c>
      <c r="S26" s="109" t="s">
        <v>126</v>
      </c>
      <c r="T26" s="109" t="s">
        <v>131</v>
      </c>
      <c r="U26" s="109">
        <v>275</v>
      </c>
      <c r="V26" s="109">
        <v>1</v>
      </c>
      <c r="W26" s="109" t="s">
        <v>106</v>
      </c>
      <c r="X26" s="109">
        <v>331</v>
      </c>
      <c r="Y26" s="109">
        <v>12</v>
      </c>
      <c r="Z26" s="109" t="s">
        <v>106</v>
      </c>
      <c r="AA26" s="109" t="s">
        <v>113</v>
      </c>
      <c r="AB26" s="109" t="s">
        <v>113</v>
      </c>
      <c r="AC26" s="109" t="s">
        <v>113</v>
      </c>
      <c r="AD26" s="109" t="s">
        <v>113</v>
      </c>
      <c r="AE26" s="109" t="s">
        <v>113</v>
      </c>
      <c r="AF26" s="109" t="s">
        <v>113</v>
      </c>
      <c r="AG26" s="109" t="s">
        <v>124</v>
      </c>
      <c r="AH26" s="110">
        <v>58.5</v>
      </c>
      <c r="AI26" s="41" t="s">
        <v>128</v>
      </c>
      <c r="AJ26" s="41" t="s">
        <v>108</v>
      </c>
      <c r="AK26" s="45">
        <f t="shared" ref="AK26:AK40" si="4">O26</f>
        <v>1598</v>
      </c>
      <c r="AL26" s="41" t="s">
        <v>129</v>
      </c>
      <c r="AM26" s="45">
        <v>4</v>
      </c>
      <c r="AN26" s="41" t="s">
        <v>205</v>
      </c>
    </row>
    <row r="27" spans="1:40" s="114" customFormat="1" x14ac:dyDescent="0.25">
      <c r="A27" s="108" t="s">
        <v>227</v>
      </c>
      <c r="B27" s="41" t="s">
        <v>225</v>
      </c>
      <c r="C27" s="81">
        <v>2</v>
      </c>
      <c r="D27" s="41" t="s">
        <v>96</v>
      </c>
      <c r="E27" s="41" t="s">
        <v>341</v>
      </c>
      <c r="F27" s="41" t="s">
        <v>317</v>
      </c>
      <c r="G27" s="41" t="s">
        <v>318</v>
      </c>
      <c r="H27" s="111" t="s">
        <v>319</v>
      </c>
      <c r="I27" s="41" t="s">
        <v>308</v>
      </c>
      <c r="J27" s="109" t="s">
        <v>97</v>
      </c>
      <c r="K27" s="109" t="s">
        <v>124</v>
      </c>
      <c r="L27" s="109" t="s">
        <v>99</v>
      </c>
      <c r="M27" s="109">
        <v>4</v>
      </c>
      <c r="N27" s="109" t="s">
        <v>100</v>
      </c>
      <c r="O27" s="109">
        <v>1461</v>
      </c>
      <c r="P27" s="109" t="s">
        <v>101</v>
      </c>
      <c r="Q27" s="109" t="s">
        <v>102</v>
      </c>
      <c r="R27" s="109" t="s">
        <v>125</v>
      </c>
      <c r="S27" s="109" t="s">
        <v>126</v>
      </c>
      <c r="T27" s="109" t="s">
        <v>127</v>
      </c>
      <c r="U27" s="109">
        <v>141</v>
      </c>
      <c r="V27" s="109">
        <v>4</v>
      </c>
      <c r="W27" s="109" t="s">
        <v>106</v>
      </c>
      <c r="X27" s="109">
        <v>191</v>
      </c>
      <c r="Y27" s="109">
        <v>2</v>
      </c>
      <c r="Z27" s="109" t="s">
        <v>106</v>
      </c>
      <c r="AA27" s="109" t="s">
        <v>113</v>
      </c>
      <c r="AB27" s="109" t="s">
        <v>113</v>
      </c>
      <c r="AC27" s="109" t="s">
        <v>113</v>
      </c>
      <c r="AD27" s="109" t="s">
        <v>113</v>
      </c>
      <c r="AE27" s="109" t="s">
        <v>113</v>
      </c>
      <c r="AF27" s="109" t="s">
        <v>113</v>
      </c>
      <c r="AG27" s="109" t="s">
        <v>124</v>
      </c>
      <c r="AH27" s="110">
        <v>54.2</v>
      </c>
      <c r="AI27" s="41" t="s">
        <v>138</v>
      </c>
      <c r="AJ27" s="41" t="s">
        <v>108</v>
      </c>
      <c r="AK27" s="45">
        <f t="shared" si="4"/>
        <v>1461</v>
      </c>
      <c r="AL27" s="41" t="s">
        <v>129</v>
      </c>
      <c r="AM27" s="45">
        <v>5</v>
      </c>
      <c r="AN27" s="41" t="s">
        <v>110</v>
      </c>
    </row>
    <row r="28" spans="1:40" s="114" customFormat="1" x14ac:dyDescent="0.25">
      <c r="A28" s="108" t="s">
        <v>227</v>
      </c>
      <c r="B28" s="41" t="s">
        <v>225</v>
      </c>
      <c r="C28" s="81">
        <v>2</v>
      </c>
      <c r="D28" s="41" t="s">
        <v>96</v>
      </c>
      <c r="E28" s="41" t="s">
        <v>341</v>
      </c>
      <c r="F28" s="41" t="s">
        <v>317</v>
      </c>
      <c r="G28" s="41" t="s">
        <v>318</v>
      </c>
      <c r="H28" s="111" t="s">
        <v>320</v>
      </c>
      <c r="I28" s="41" t="s">
        <v>308</v>
      </c>
      <c r="J28" s="109" t="s">
        <v>97</v>
      </c>
      <c r="K28" s="109" t="s">
        <v>124</v>
      </c>
      <c r="L28" s="109" t="s">
        <v>99</v>
      </c>
      <c r="M28" s="109">
        <v>4</v>
      </c>
      <c r="N28" s="109" t="s">
        <v>100</v>
      </c>
      <c r="O28" s="109">
        <v>1461</v>
      </c>
      <c r="P28" s="109" t="s">
        <v>101</v>
      </c>
      <c r="Q28" s="109" t="s">
        <v>102</v>
      </c>
      <c r="R28" s="109" t="s">
        <v>125</v>
      </c>
      <c r="S28" s="109" t="s">
        <v>126</v>
      </c>
      <c r="T28" s="109" t="s">
        <v>127</v>
      </c>
      <c r="U28" s="109">
        <v>141</v>
      </c>
      <c r="V28" s="109">
        <v>4</v>
      </c>
      <c r="W28" s="109" t="s">
        <v>106</v>
      </c>
      <c r="X28" s="109">
        <v>191</v>
      </c>
      <c r="Y28" s="109">
        <v>2</v>
      </c>
      <c r="Z28" s="109" t="s">
        <v>106</v>
      </c>
      <c r="AA28" s="109" t="s">
        <v>113</v>
      </c>
      <c r="AB28" s="109" t="s">
        <v>113</v>
      </c>
      <c r="AC28" s="109" t="s">
        <v>113</v>
      </c>
      <c r="AD28" s="109" t="s">
        <v>113</v>
      </c>
      <c r="AE28" s="109" t="s">
        <v>113</v>
      </c>
      <c r="AF28" s="109" t="s">
        <v>113</v>
      </c>
      <c r="AG28" s="109" t="s">
        <v>124</v>
      </c>
      <c r="AH28" s="110">
        <v>54.2</v>
      </c>
      <c r="AI28" s="41" t="s">
        <v>138</v>
      </c>
      <c r="AJ28" s="41" t="s">
        <v>108</v>
      </c>
      <c r="AK28" s="45">
        <f t="shared" si="4"/>
        <v>1461</v>
      </c>
      <c r="AL28" s="41" t="s">
        <v>129</v>
      </c>
      <c r="AM28" s="45">
        <v>5</v>
      </c>
      <c r="AN28" s="41" t="s">
        <v>110</v>
      </c>
    </row>
    <row r="29" spans="1:40" s="114" customFormat="1" x14ac:dyDescent="0.25">
      <c r="A29" s="108" t="s">
        <v>227</v>
      </c>
      <c r="B29" s="41" t="s">
        <v>225</v>
      </c>
      <c r="C29" s="81">
        <v>2</v>
      </c>
      <c r="D29" s="41" t="s">
        <v>96</v>
      </c>
      <c r="E29" s="41" t="s">
        <v>341</v>
      </c>
      <c r="F29" s="41" t="s">
        <v>317</v>
      </c>
      <c r="G29" s="41" t="s">
        <v>321</v>
      </c>
      <c r="H29" s="111" t="s">
        <v>319</v>
      </c>
      <c r="I29" s="41" t="s">
        <v>308</v>
      </c>
      <c r="J29" s="109" t="s">
        <v>97</v>
      </c>
      <c r="K29" s="109" t="s">
        <v>124</v>
      </c>
      <c r="L29" s="109" t="s">
        <v>99</v>
      </c>
      <c r="M29" s="109">
        <v>4</v>
      </c>
      <c r="N29" s="109" t="s">
        <v>100</v>
      </c>
      <c r="O29" s="109">
        <v>1461</v>
      </c>
      <c r="P29" s="109" t="s">
        <v>101</v>
      </c>
      <c r="Q29" s="109" t="s">
        <v>102</v>
      </c>
      <c r="R29" s="109" t="s">
        <v>125</v>
      </c>
      <c r="S29" s="109" t="s">
        <v>126</v>
      </c>
      <c r="T29" s="109" t="s">
        <v>127</v>
      </c>
      <c r="U29" s="109">
        <v>141</v>
      </c>
      <c r="V29" s="109">
        <v>4</v>
      </c>
      <c r="W29" s="109" t="s">
        <v>106</v>
      </c>
      <c r="X29" s="109">
        <v>191</v>
      </c>
      <c r="Y29" s="109">
        <v>2</v>
      </c>
      <c r="Z29" s="109" t="s">
        <v>106</v>
      </c>
      <c r="AA29" s="109" t="s">
        <v>113</v>
      </c>
      <c r="AB29" s="109" t="s">
        <v>113</v>
      </c>
      <c r="AC29" s="109" t="s">
        <v>113</v>
      </c>
      <c r="AD29" s="109" t="s">
        <v>113</v>
      </c>
      <c r="AE29" s="109" t="s">
        <v>113</v>
      </c>
      <c r="AF29" s="109" t="s">
        <v>113</v>
      </c>
      <c r="AG29" s="109" t="s">
        <v>124</v>
      </c>
      <c r="AH29" s="110">
        <v>54.2</v>
      </c>
      <c r="AI29" s="41" t="s">
        <v>138</v>
      </c>
      <c r="AJ29" s="41" t="s">
        <v>108</v>
      </c>
      <c r="AK29" s="45">
        <f t="shared" si="4"/>
        <v>1461</v>
      </c>
      <c r="AL29" s="41" t="s">
        <v>129</v>
      </c>
      <c r="AM29" s="45">
        <v>5</v>
      </c>
      <c r="AN29" s="41" t="s">
        <v>110</v>
      </c>
    </row>
    <row r="30" spans="1:40" s="114" customFormat="1" x14ac:dyDescent="0.25">
      <c r="A30" s="108" t="s">
        <v>227</v>
      </c>
      <c r="B30" s="41" t="s">
        <v>225</v>
      </c>
      <c r="C30" s="81">
        <v>2</v>
      </c>
      <c r="D30" s="41" t="s">
        <v>96</v>
      </c>
      <c r="E30" s="41" t="s">
        <v>341</v>
      </c>
      <c r="F30" s="41" t="s">
        <v>317</v>
      </c>
      <c r="G30" s="41" t="s">
        <v>321</v>
      </c>
      <c r="H30" s="111" t="s">
        <v>322</v>
      </c>
      <c r="I30" s="41" t="s">
        <v>308</v>
      </c>
      <c r="J30" s="109" t="s">
        <v>97</v>
      </c>
      <c r="K30" s="109" t="s">
        <v>124</v>
      </c>
      <c r="L30" s="109" t="s">
        <v>99</v>
      </c>
      <c r="M30" s="109">
        <v>4</v>
      </c>
      <c r="N30" s="109" t="s">
        <v>100</v>
      </c>
      <c r="O30" s="109">
        <v>1461</v>
      </c>
      <c r="P30" s="109" t="s">
        <v>101</v>
      </c>
      <c r="Q30" s="109" t="s">
        <v>102</v>
      </c>
      <c r="R30" s="109" t="s">
        <v>125</v>
      </c>
      <c r="S30" s="109" t="s">
        <v>126</v>
      </c>
      <c r="T30" s="109" t="s">
        <v>127</v>
      </c>
      <c r="U30" s="109">
        <v>141</v>
      </c>
      <c r="V30" s="109">
        <v>4</v>
      </c>
      <c r="W30" s="109" t="s">
        <v>106</v>
      </c>
      <c r="X30" s="109">
        <v>191</v>
      </c>
      <c r="Y30" s="109">
        <v>2</v>
      </c>
      <c r="Z30" s="109" t="s">
        <v>106</v>
      </c>
      <c r="AA30" s="109" t="s">
        <v>113</v>
      </c>
      <c r="AB30" s="109" t="s">
        <v>113</v>
      </c>
      <c r="AC30" s="109" t="s">
        <v>113</v>
      </c>
      <c r="AD30" s="109" t="s">
        <v>113</v>
      </c>
      <c r="AE30" s="109" t="s">
        <v>113</v>
      </c>
      <c r="AF30" s="109" t="s">
        <v>113</v>
      </c>
      <c r="AG30" s="109" t="s">
        <v>124</v>
      </c>
      <c r="AH30" s="110">
        <v>54.2</v>
      </c>
      <c r="AI30" s="41" t="s">
        <v>138</v>
      </c>
      <c r="AJ30" s="41" t="s">
        <v>108</v>
      </c>
      <c r="AK30" s="45">
        <f t="shared" si="4"/>
        <v>1461</v>
      </c>
      <c r="AL30" s="41" t="s">
        <v>129</v>
      </c>
      <c r="AM30" s="45">
        <v>5</v>
      </c>
      <c r="AN30" s="41" t="s">
        <v>110</v>
      </c>
    </row>
    <row r="31" spans="1:40" s="114" customFormat="1" x14ac:dyDescent="0.25">
      <c r="A31" s="108" t="s">
        <v>227</v>
      </c>
      <c r="B31" s="41" t="s">
        <v>225</v>
      </c>
      <c r="C31" s="81">
        <v>2</v>
      </c>
      <c r="D31" s="41" t="s">
        <v>96</v>
      </c>
      <c r="E31" s="41" t="s">
        <v>341</v>
      </c>
      <c r="F31" s="41" t="s">
        <v>317</v>
      </c>
      <c r="G31" s="41" t="s">
        <v>321</v>
      </c>
      <c r="H31" s="111" t="s">
        <v>320</v>
      </c>
      <c r="I31" s="41" t="s">
        <v>308</v>
      </c>
      <c r="J31" s="109" t="s">
        <v>97</v>
      </c>
      <c r="K31" s="109" t="s">
        <v>124</v>
      </c>
      <c r="L31" s="109" t="s">
        <v>99</v>
      </c>
      <c r="M31" s="109">
        <v>4</v>
      </c>
      <c r="N31" s="109" t="s">
        <v>100</v>
      </c>
      <c r="O31" s="109">
        <v>1461</v>
      </c>
      <c r="P31" s="109" t="s">
        <v>101</v>
      </c>
      <c r="Q31" s="109" t="s">
        <v>102</v>
      </c>
      <c r="R31" s="109" t="s">
        <v>125</v>
      </c>
      <c r="S31" s="109" t="s">
        <v>126</v>
      </c>
      <c r="T31" s="109" t="s">
        <v>127</v>
      </c>
      <c r="U31" s="109">
        <v>141</v>
      </c>
      <c r="V31" s="109">
        <v>4</v>
      </c>
      <c r="W31" s="109" t="s">
        <v>106</v>
      </c>
      <c r="X31" s="109">
        <v>191</v>
      </c>
      <c r="Y31" s="109">
        <v>2</v>
      </c>
      <c r="Z31" s="109" t="s">
        <v>106</v>
      </c>
      <c r="AA31" s="109" t="s">
        <v>113</v>
      </c>
      <c r="AB31" s="109" t="s">
        <v>113</v>
      </c>
      <c r="AC31" s="109" t="s">
        <v>113</v>
      </c>
      <c r="AD31" s="109" t="s">
        <v>113</v>
      </c>
      <c r="AE31" s="109" t="s">
        <v>113</v>
      </c>
      <c r="AF31" s="109" t="s">
        <v>113</v>
      </c>
      <c r="AG31" s="109" t="s">
        <v>124</v>
      </c>
      <c r="AH31" s="110">
        <v>54.2</v>
      </c>
      <c r="AI31" s="41" t="s">
        <v>138</v>
      </c>
      <c r="AJ31" s="41" t="s">
        <v>108</v>
      </c>
      <c r="AK31" s="45">
        <f t="shared" si="4"/>
        <v>1461</v>
      </c>
      <c r="AL31" s="41" t="s">
        <v>129</v>
      </c>
      <c r="AM31" s="45">
        <v>5</v>
      </c>
      <c r="AN31" s="41" t="s">
        <v>110</v>
      </c>
    </row>
    <row r="32" spans="1:40" s="114" customFormat="1" x14ac:dyDescent="0.25">
      <c r="A32" s="108" t="s">
        <v>227</v>
      </c>
      <c r="B32" s="41" t="s">
        <v>225</v>
      </c>
      <c r="C32" s="81">
        <v>2</v>
      </c>
      <c r="D32" s="41" t="s">
        <v>96</v>
      </c>
      <c r="E32" s="41" t="s">
        <v>341</v>
      </c>
      <c r="F32" s="41" t="s">
        <v>317</v>
      </c>
      <c r="G32" s="41" t="s">
        <v>321</v>
      </c>
      <c r="H32" s="111" t="s">
        <v>323</v>
      </c>
      <c r="I32" s="41" t="s">
        <v>308</v>
      </c>
      <c r="J32" s="109" t="s">
        <v>97</v>
      </c>
      <c r="K32" s="109" t="s">
        <v>124</v>
      </c>
      <c r="L32" s="109" t="s">
        <v>99</v>
      </c>
      <c r="M32" s="109">
        <v>4</v>
      </c>
      <c r="N32" s="109" t="s">
        <v>100</v>
      </c>
      <c r="O32" s="109">
        <v>1461</v>
      </c>
      <c r="P32" s="109" t="s">
        <v>101</v>
      </c>
      <c r="Q32" s="109" t="s">
        <v>102</v>
      </c>
      <c r="R32" s="109" t="s">
        <v>125</v>
      </c>
      <c r="S32" s="109" t="s">
        <v>126</v>
      </c>
      <c r="T32" s="109" t="s">
        <v>127</v>
      </c>
      <c r="U32" s="109">
        <v>141</v>
      </c>
      <c r="V32" s="109">
        <v>4</v>
      </c>
      <c r="W32" s="109" t="s">
        <v>106</v>
      </c>
      <c r="X32" s="109">
        <v>191</v>
      </c>
      <c r="Y32" s="109">
        <v>2</v>
      </c>
      <c r="Z32" s="109" t="s">
        <v>106</v>
      </c>
      <c r="AA32" s="109" t="s">
        <v>113</v>
      </c>
      <c r="AB32" s="109" t="s">
        <v>113</v>
      </c>
      <c r="AC32" s="109" t="s">
        <v>113</v>
      </c>
      <c r="AD32" s="109" t="s">
        <v>113</v>
      </c>
      <c r="AE32" s="109" t="s">
        <v>113</v>
      </c>
      <c r="AF32" s="109" t="s">
        <v>113</v>
      </c>
      <c r="AG32" s="109" t="s">
        <v>124</v>
      </c>
      <c r="AH32" s="110">
        <v>54.2</v>
      </c>
      <c r="AI32" s="41" t="s">
        <v>138</v>
      </c>
      <c r="AJ32" s="41" t="s">
        <v>108</v>
      </c>
      <c r="AK32" s="45">
        <f t="shared" si="4"/>
        <v>1461</v>
      </c>
      <c r="AL32" s="41" t="s">
        <v>129</v>
      </c>
      <c r="AM32" s="45">
        <v>5</v>
      </c>
      <c r="AN32" s="41" t="s">
        <v>110</v>
      </c>
    </row>
    <row r="33" spans="1:40" s="114" customFormat="1" x14ac:dyDescent="0.25">
      <c r="A33" s="108" t="s">
        <v>227</v>
      </c>
      <c r="B33" s="41" t="s">
        <v>225</v>
      </c>
      <c r="C33" s="81">
        <v>2</v>
      </c>
      <c r="D33" s="41" t="s">
        <v>96</v>
      </c>
      <c r="E33" s="41" t="s">
        <v>341</v>
      </c>
      <c r="F33" s="41" t="s">
        <v>317</v>
      </c>
      <c r="G33" s="41" t="s">
        <v>325</v>
      </c>
      <c r="H33" s="111" t="s">
        <v>324</v>
      </c>
      <c r="I33" s="41" t="s">
        <v>308</v>
      </c>
      <c r="J33" s="109" t="s">
        <v>97</v>
      </c>
      <c r="K33" s="109" t="s">
        <v>124</v>
      </c>
      <c r="L33" s="109" t="s">
        <v>99</v>
      </c>
      <c r="M33" s="109">
        <v>4</v>
      </c>
      <c r="N33" s="109" t="s">
        <v>100</v>
      </c>
      <c r="O33" s="109">
        <v>1461</v>
      </c>
      <c r="P33" s="109" t="s">
        <v>101</v>
      </c>
      <c r="Q33" s="109" t="s">
        <v>102</v>
      </c>
      <c r="R33" s="109" t="s">
        <v>125</v>
      </c>
      <c r="S33" s="109" t="s">
        <v>126</v>
      </c>
      <c r="T33" s="109" t="s">
        <v>127</v>
      </c>
      <c r="U33" s="109">
        <v>141</v>
      </c>
      <c r="V33" s="109">
        <v>4</v>
      </c>
      <c r="W33" s="109" t="s">
        <v>106</v>
      </c>
      <c r="X33" s="109">
        <v>191</v>
      </c>
      <c r="Y33" s="109">
        <v>2</v>
      </c>
      <c r="Z33" s="109" t="s">
        <v>106</v>
      </c>
      <c r="AA33" s="109" t="s">
        <v>113</v>
      </c>
      <c r="AB33" s="109" t="s">
        <v>113</v>
      </c>
      <c r="AC33" s="109" t="s">
        <v>113</v>
      </c>
      <c r="AD33" s="109" t="s">
        <v>113</v>
      </c>
      <c r="AE33" s="109" t="s">
        <v>113</v>
      </c>
      <c r="AF33" s="109" t="s">
        <v>113</v>
      </c>
      <c r="AG33" s="109" t="s">
        <v>124</v>
      </c>
      <c r="AH33" s="110">
        <v>54.2</v>
      </c>
      <c r="AI33" s="41" t="s">
        <v>138</v>
      </c>
      <c r="AJ33" s="41" t="s">
        <v>108</v>
      </c>
      <c r="AK33" s="45">
        <f t="shared" si="4"/>
        <v>1461</v>
      </c>
      <c r="AL33" s="41" t="s">
        <v>129</v>
      </c>
      <c r="AM33" s="45">
        <v>5</v>
      </c>
      <c r="AN33" s="41" t="s">
        <v>110</v>
      </c>
    </row>
    <row r="34" spans="1:40" s="114" customFormat="1" x14ac:dyDescent="0.25">
      <c r="A34" s="108" t="s">
        <v>228</v>
      </c>
      <c r="B34" s="41" t="s">
        <v>225</v>
      </c>
      <c r="C34" s="81">
        <v>2</v>
      </c>
      <c r="D34" s="41" t="s">
        <v>96</v>
      </c>
      <c r="E34" s="41" t="s">
        <v>341</v>
      </c>
      <c r="F34" s="41" t="s">
        <v>317</v>
      </c>
      <c r="G34" s="41" t="s">
        <v>326</v>
      </c>
      <c r="H34" s="111" t="s">
        <v>319</v>
      </c>
      <c r="I34" s="41" t="s">
        <v>308</v>
      </c>
      <c r="J34" s="109" t="s">
        <v>97</v>
      </c>
      <c r="K34" s="109" t="s">
        <v>124</v>
      </c>
      <c r="L34" s="109" t="s">
        <v>99</v>
      </c>
      <c r="M34" s="109">
        <v>4</v>
      </c>
      <c r="N34" s="109" t="s">
        <v>100</v>
      </c>
      <c r="O34" s="109">
        <v>1461</v>
      </c>
      <c r="P34" s="109" t="s">
        <v>101</v>
      </c>
      <c r="Q34" s="109" t="s">
        <v>102</v>
      </c>
      <c r="R34" s="109" t="s">
        <v>125</v>
      </c>
      <c r="S34" s="109" t="s">
        <v>126</v>
      </c>
      <c r="T34" s="109" t="s">
        <v>127</v>
      </c>
      <c r="U34" s="109">
        <v>141</v>
      </c>
      <c r="V34" s="109">
        <v>4</v>
      </c>
      <c r="W34" s="109" t="s">
        <v>106</v>
      </c>
      <c r="X34" s="109">
        <v>191</v>
      </c>
      <c r="Y34" s="109">
        <v>2</v>
      </c>
      <c r="Z34" s="109" t="s">
        <v>106</v>
      </c>
      <c r="AA34" s="109" t="s">
        <v>113</v>
      </c>
      <c r="AB34" s="109" t="s">
        <v>113</v>
      </c>
      <c r="AC34" s="109" t="s">
        <v>113</v>
      </c>
      <c r="AD34" s="109" t="s">
        <v>113</v>
      </c>
      <c r="AE34" s="109" t="s">
        <v>113</v>
      </c>
      <c r="AF34" s="109" t="s">
        <v>113</v>
      </c>
      <c r="AG34" s="109" t="s">
        <v>124</v>
      </c>
      <c r="AH34" s="110">
        <v>41.5</v>
      </c>
      <c r="AI34" s="41" t="s">
        <v>138</v>
      </c>
      <c r="AJ34" s="41" t="s">
        <v>108</v>
      </c>
      <c r="AK34" s="45">
        <f t="shared" si="4"/>
        <v>1461</v>
      </c>
      <c r="AL34" s="41" t="s">
        <v>129</v>
      </c>
      <c r="AM34" s="45">
        <v>5</v>
      </c>
      <c r="AN34" s="41" t="s">
        <v>110</v>
      </c>
    </row>
    <row r="35" spans="1:40" s="114" customFormat="1" x14ac:dyDescent="0.25">
      <c r="A35" s="108" t="s">
        <v>228</v>
      </c>
      <c r="B35" s="41" t="s">
        <v>225</v>
      </c>
      <c r="C35" s="81">
        <v>2</v>
      </c>
      <c r="D35" s="41" t="s">
        <v>96</v>
      </c>
      <c r="E35" s="41" t="s">
        <v>341</v>
      </c>
      <c r="F35" s="41" t="s">
        <v>317</v>
      </c>
      <c r="G35" s="41" t="s">
        <v>326</v>
      </c>
      <c r="H35" s="111" t="s">
        <v>320</v>
      </c>
      <c r="I35" s="41" t="s">
        <v>308</v>
      </c>
      <c r="J35" s="109" t="s">
        <v>97</v>
      </c>
      <c r="K35" s="109" t="s">
        <v>124</v>
      </c>
      <c r="L35" s="109" t="s">
        <v>99</v>
      </c>
      <c r="M35" s="109">
        <v>4</v>
      </c>
      <c r="N35" s="109" t="s">
        <v>100</v>
      </c>
      <c r="O35" s="109">
        <v>1461</v>
      </c>
      <c r="P35" s="109" t="s">
        <v>101</v>
      </c>
      <c r="Q35" s="109" t="s">
        <v>102</v>
      </c>
      <c r="R35" s="109" t="s">
        <v>125</v>
      </c>
      <c r="S35" s="109" t="s">
        <v>126</v>
      </c>
      <c r="T35" s="109" t="s">
        <v>127</v>
      </c>
      <c r="U35" s="109">
        <v>141</v>
      </c>
      <c r="V35" s="109">
        <v>4</v>
      </c>
      <c r="W35" s="109" t="s">
        <v>106</v>
      </c>
      <c r="X35" s="109">
        <v>191</v>
      </c>
      <c r="Y35" s="109">
        <v>2</v>
      </c>
      <c r="Z35" s="109" t="s">
        <v>106</v>
      </c>
      <c r="AA35" s="109" t="s">
        <v>113</v>
      </c>
      <c r="AB35" s="109" t="s">
        <v>113</v>
      </c>
      <c r="AC35" s="109" t="s">
        <v>113</v>
      </c>
      <c r="AD35" s="109" t="s">
        <v>113</v>
      </c>
      <c r="AE35" s="109" t="s">
        <v>113</v>
      </c>
      <c r="AF35" s="109" t="s">
        <v>113</v>
      </c>
      <c r="AG35" s="109" t="s">
        <v>124</v>
      </c>
      <c r="AH35" s="110">
        <v>41.5</v>
      </c>
      <c r="AI35" s="41" t="s">
        <v>138</v>
      </c>
      <c r="AJ35" s="41" t="s">
        <v>108</v>
      </c>
      <c r="AK35" s="45">
        <f t="shared" si="4"/>
        <v>1461</v>
      </c>
      <c r="AL35" s="41" t="s">
        <v>129</v>
      </c>
      <c r="AM35" s="45">
        <v>5</v>
      </c>
      <c r="AN35" s="41" t="s">
        <v>110</v>
      </c>
    </row>
    <row r="36" spans="1:40" s="114" customFormat="1" x14ac:dyDescent="0.25">
      <c r="A36" s="108" t="s">
        <v>228</v>
      </c>
      <c r="B36" s="41" t="s">
        <v>225</v>
      </c>
      <c r="C36" s="81">
        <v>2</v>
      </c>
      <c r="D36" s="41" t="s">
        <v>96</v>
      </c>
      <c r="E36" s="41" t="s">
        <v>341</v>
      </c>
      <c r="F36" s="41" t="s">
        <v>317</v>
      </c>
      <c r="G36" s="41" t="s">
        <v>327</v>
      </c>
      <c r="H36" s="111" t="s">
        <v>319</v>
      </c>
      <c r="I36" s="41" t="s">
        <v>308</v>
      </c>
      <c r="J36" s="109" t="s">
        <v>97</v>
      </c>
      <c r="K36" s="109" t="s">
        <v>124</v>
      </c>
      <c r="L36" s="109" t="s">
        <v>99</v>
      </c>
      <c r="M36" s="109">
        <v>4</v>
      </c>
      <c r="N36" s="109" t="s">
        <v>100</v>
      </c>
      <c r="O36" s="109">
        <v>1461</v>
      </c>
      <c r="P36" s="109" t="s">
        <v>101</v>
      </c>
      <c r="Q36" s="109" t="s">
        <v>102</v>
      </c>
      <c r="R36" s="109" t="s">
        <v>125</v>
      </c>
      <c r="S36" s="109" t="s">
        <v>126</v>
      </c>
      <c r="T36" s="109" t="s">
        <v>127</v>
      </c>
      <c r="U36" s="109">
        <v>141</v>
      </c>
      <c r="V36" s="109">
        <v>4</v>
      </c>
      <c r="W36" s="109" t="s">
        <v>106</v>
      </c>
      <c r="X36" s="109">
        <v>191</v>
      </c>
      <c r="Y36" s="109">
        <v>2</v>
      </c>
      <c r="Z36" s="109" t="s">
        <v>106</v>
      </c>
      <c r="AA36" s="109" t="s">
        <v>113</v>
      </c>
      <c r="AB36" s="109" t="s">
        <v>113</v>
      </c>
      <c r="AC36" s="109" t="s">
        <v>113</v>
      </c>
      <c r="AD36" s="109" t="s">
        <v>113</v>
      </c>
      <c r="AE36" s="109" t="s">
        <v>113</v>
      </c>
      <c r="AF36" s="109" t="s">
        <v>113</v>
      </c>
      <c r="AG36" s="109" t="s">
        <v>124</v>
      </c>
      <c r="AH36" s="110">
        <v>41.5</v>
      </c>
      <c r="AI36" s="41" t="s">
        <v>138</v>
      </c>
      <c r="AJ36" s="41" t="s">
        <v>108</v>
      </c>
      <c r="AK36" s="45">
        <f t="shared" si="4"/>
        <v>1461</v>
      </c>
      <c r="AL36" s="41" t="s">
        <v>129</v>
      </c>
      <c r="AM36" s="45">
        <v>5</v>
      </c>
      <c r="AN36" s="41" t="s">
        <v>110</v>
      </c>
    </row>
    <row r="37" spans="1:40" s="114" customFormat="1" x14ac:dyDescent="0.25">
      <c r="A37" s="108" t="s">
        <v>228</v>
      </c>
      <c r="B37" s="41" t="s">
        <v>225</v>
      </c>
      <c r="C37" s="81">
        <v>2</v>
      </c>
      <c r="D37" s="41" t="s">
        <v>96</v>
      </c>
      <c r="E37" s="41" t="s">
        <v>341</v>
      </c>
      <c r="F37" s="41" t="s">
        <v>317</v>
      </c>
      <c r="G37" s="41" t="s">
        <v>327</v>
      </c>
      <c r="H37" s="111" t="s">
        <v>322</v>
      </c>
      <c r="I37" s="41" t="s">
        <v>308</v>
      </c>
      <c r="J37" s="109" t="s">
        <v>97</v>
      </c>
      <c r="K37" s="109" t="s">
        <v>124</v>
      </c>
      <c r="L37" s="109" t="s">
        <v>99</v>
      </c>
      <c r="M37" s="109">
        <v>4</v>
      </c>
      <c r="N37" s="109" t="s">
        <v>100</v>
      </c>
      <c r="O37" s="109">
        <v>1461</v>
      </c>
      <c r="P37" s="109" t="s">
        <v>101</v>
      </c>
      <c r="Q37" s="109" t="s">
        <v>102</v>
      </c>
      <c r="R37" s="109" t="s">
        <v>125</v>
      </c>
      <c r="S37" s="109" t="s">
        <v>126</v>
      </c>
      <c r="T37" s="109" t="s">
        <v>127</v>
      </c>
      <c r="U37" s="109">
        <v>141</v>
      </c>
      <c r="V37" s="109">
        <v>4</v>
      </c>
      <c r="W37" s="109" t="s">
        <v>106</v>
      </c>
      <c r="X37" s="109">
        <v>191</v>
      </c>
      <c r="Y37" s="109">
        <v>2</v>
      </c>
      <c r="Z37" s="109" t="s">
        <v>106</v>
      </c>
      <c r="AA37" s="109" t="s">
        <v>113</v>
      </c>
      <c r="AB37" s="109" t="s">
        <v>113</v>
      </c>
      <c r="AC37" s="109" t="s">
        <v>113</v>
      </c>
      <c r="AD37" s="109" t="s">
        <v>113</v>
      </c>
      <c r="AE37" s="109" t="s">
        <v>113</v>
      </c>
      <c r="AF37" s="109" t="s">
        <v>113</v>
      </c>
      <c r="AG37" s="109" t="s">
        <v>124</v>
      </c>
      <c r="AH37" s="110">
        <v>41.5</v>
      </c>
      <c r="AI37" s="41" t="s">
        <v>138</v>
      </c>
      <c r="AJ37" s="41" t="s">
        <v>108</v>
      </c>
      <c r="AK37" s="45">
        <f t="shared" si="4"/>
        <v>1461</v>
      </c>
      <c r="AL37" s="41" t="s">
        <v>129</v>
      </c>
      <c r="AM37" s="45">
        <v>5</v>
      </c>
      <c r="AN37" s="41" t="s">
        <v>110</v>
      </c>
    </row>
    <row r="38" spans="1:40" s="114" customFormat="1" x14ac:dyDescent="0.25">
      <c r="A38" s="108" t="s">
        <v>228</v>
      </c>
      <c r="B38" s="41" t="s">
        <v>225</v>
      </c>
      <c r="C38" s="81">
        <v>2</v>
      </c>
      <c r="D38" s="41" t="s">
        <v>96</v>
      </c>
      <c r="E38" s="41" t="s">
        <v>341</v>
      </c>
      <c r="F38" s="41" t="s">
        <v>317</v>
      </c>
      <c r="G38" s="41" t="s">
        <v>327</v>
      </c>
      <c r="H38" s="111" t="s">
        <v>320</v>
      </c>
      <c r="I38" s="41" t="s">
        <v>308</v>
      </c>
      <c r="J38" s="109" t="s">
        <v>97</v>
      </c>
      <c r="K38" s="109" t="s">
        <v>124</v>
      </c>
      <c r="L38" s="109" t="s">
        <v>99</v>
      </c>
      <c r="M38" s="109">
        <v>4</v>
      </c>
      <c r="N38" s="109" t="s">
        <v>100</v>
      </c>
      <c r="O38" s="109">
        <v>1461</v>
      </c>
      <c r="P38" s="109" t="s">
        <v>101</v>
      </c>
      <c r="Q38" s="109" t="s">
        <v>102</v>
      </c>
      <c r="R38" s="109" t="s">
        <v>125</v>
      </c>
      <c r="S38" s="109" t="s">
        <v>126</v>
      </c>
      <c r="T38" s="109" t="s">
        <v>127</v>
      </c>
      <c r="U38" s="109">
        <v>141</v>
      </c>
      <c r="V38" s="109">
        <v>4</v>
      </c>
      <c r="W38" s="109" t="s">
        <v>106</v>
      </c>
      <c r="X38" s="109">
        <v>191</v>
      </c>
      <c r="Y38" s="109">
        <v>2</v>
      </c>
      <c r="Z38" s="109" t="s">
        <v>106</v>
      </c>
      <c r="AA38" s="109" t="s">
        <v>113</v>
      </c>
      <c r="AB38" s="109" t="s">
        <v>113</v>
      </c>
      <c r="AC38" s="109" t="s">
        <v>113</v>
      </c>
      <c r="AD38" s="109" t="s">
        <v>113</v>
      </c>
      <c r="AE38" s="109" t="s">
        <v>113</v>
      </c>
      <c r="AF38" s="109" t="s">
        <v>113</v>
      </c>
      <c r="AG38" s="109" t="s">
        <v>124</v>
      </c>
      <c r="AH38" s="110">
        <v>41.5</v>
      </c>
      <c r="AI38" s="41" t="s">
        <v>138</v>
      </c>
      <c r="AJ38" s="41" t="s">
        <v>108</v>
      </c>
      <c r="AK38" s="45">
        <f t="shared" si="4"/>
        <v>1461</v>
      </c>
      <c r="AL38" s="41" t="s">
        <v>129</v>
      </c>
      <c r="AM38" s="45">
        <v>5</v>
      </c>
      <c r="AN38" s="41" t="s">
        <v>110</v>
      </c>
    </row>
    <row r="39" spans="1:40" s="114" customFormat="1" x14ac:dyDescent="0.25">
      <c r="A39" s="108" t="s">
        <v>228</v>
      </c>
      <c r="B39" s="41" t="s">
        <v>225</v>
      </c>
      <c r="C39" s="81">
        <v>2</v>
      </c>
      <c r="D39" s="41" t="s">
        <v>96</v>
      </c>
      <c r="E39" s="41" t="s">
        <v>341</v>
      </c>
      <c r="F39" s="41" t="s">
        <v>317</v>
      </c>
      <c r="G39" s="41" t="s">
        <v>327</v>
      </c>
      <c r="H39" s="111" t="s">
        <v>323</v>
      </c>
      <c r="I39" s="41" t="s">
        <v>308</v>
      </c>
      <c r="J39" s="109" t="s">
        <v>97</v>
      </c>
      <c r="K39" s="109" t="s">
        <v>124</v>
      </c>
      <c r="L39" s="109" t="s">
        <v>99</v>
      </c>
      <c r="M39" s="109">
        <v>4</v>
      </c>
      <c r="N39" s="109" t="s">
        <v>100</v>
      </c>
      <c r="O39" s="109">
        <v>1461</v>
      </c>
      <c r="P39" s="109" t="s">
        <v>101</v>
      </c>
      <c r="Q39" s="109" t="s">
        <v>102</v>
      </c>
      <c r="R39" s="109" t="s">
        <v>125</v>
      </c>
      <c r="S39" s="109" t="s">
        <v>126</v>
      </c>
      <c r="T39" s="109" t="s">
        <v>127</v>
      </c>
      <c r="U39" s="109">
        <v>141</v>
      </c>
      <c r="V39" s="109">
        <v>4</v>
      </c>
      <c r="W39" s="109" t="s">
        <v>106</v>
      </c>
      <c r="X39" s="109">
        <v>191</v>
      </c>
      <c r="Y39" s="109">
        <v>2</v>
      </c>
      <c r="Z39" s="109" t="s">
        <v>106</v>
      </c>
      <c r="AA39" s="109" t="s">
        <v>113</v>
      </c>
      <c r="AB39" s="109" t="s">
        <v>113</v>
      </c>
      <c r="AC39" s="109" t="s">
        <v>113</v>
      </c>
      <c r="AD39" s="109" t="s">
        <v>113</v>
      </c>
      <c r="AE39" s="109" t="s">
        <v>113</v>
      </c>
      <c r="AF39" s="109" t="s">
        <v>113</v>
      </c>
      <c r="AG39" s="109" t="s">
        <v>124</v>
      </c>
      <c r="AH39" s="110">
        <v>41.5</v>
      </c>
      <c r="AI39" s="41" t="s">
        <v>138</v>
      </c>
      <c r="AJ39" s="41" t="s">
        <v>108</v>
      </c>
      <c r="AK39" s="45">
        <f t="shared" si="4"/>
        <v>1461</v>
      </c>
      <c r="AL39" s="41" t="s">
        <v>129</v>
      </c>
      <c r="AM39" s="45">
        <v>5</v>
      </c>
      <c r="AN39" s="41" t="s">
        <v>110</v>
      </c>
    </row>
    <row r="40" spans="1:40" s="114" customFormat="1" x14ac:dyDescent="0.25">
      <c r="A40" s="108" t="s">
        <v>228</v>
      </c>
      <c r="B40" s="41" t="s">
        <v>225</v>
      </c>
      <c r="C40" s="81">
        <v>2</v>
      </c>
      <c r="D40" s="41" t="s">
        <v>96</v>
      </c>
      <c r="E40" s="41" t="s">
        <v>341</v>
      </c>
      <c r="F40" s="41" t="s">
        <v>317</v>
      </c>
      <c r="G40" s="41" t="s">
        <v>328</v>
      </c>
      <c r="H40" s="111" t="s">
        <v>324</v>
      </c>
      <c r="I40" s="41" t="s">
        <v>308</v>
      </c>
      <c r="J40" s="109" t="s">
        <v>97</v>
      </c>
      <c r="K40" s="109" t="s">
        <v>124</v>
      </c>
      <c r="L40" s="109" t="s">
        <v>99</v>
      </c>
      <c r="M40" s="109">
        <v>4</v>
      </c>
      <c r="N40" s="109" t="s">
        <v>100</v>
      </c>
      <c r="O40" s="109">
        <v>1461</v>
      </c>
      <c r="P40" s="109" t="s">
        <v>101</v>
      </c>
      <c r="Q40" s="109" t="s">
        <v>102</v>
      </c>
      <c r="R40" s="109" t="s">
        <v>125</v>
      </c>
      <c r="S40" s="109" t="s">
        <v>126</v>
      </c>
      <c r="T40" s="109" t="s">
        <v>127</v>
      </c>
      <c r="U40" s="109">
        <v>141</v>
      </c>
      <c r="V40" s="109">
        <v>4</v>
      </c>
      <c r="W40" s="109" t="s">
        <v>106</v>
      </c>
      <c r="X40" s="109">
        <v>191</v>
      </c>
      <c r="Y40" s="109">
        <v>2</v>
      </c>
      <c r="Z40" s="109" t="s">
        <v>106</v>
      </c>
      <c r="AA40" s="109" t="s">
        <v>113</v>
      </c>
      <c r="AB40" s="109" t="s">
        <v>113</v>
      </c>
      <c r="AC40" s="109" t="s">
        <v>113</v>
      </c>
      <c r="AD40" s="109" t="s">
        <v>113</v>
      </c>
      <c r="AE40" s="109" t="s">
        <v>113</v>
      </c>
      <c r="AF40" s="109" t="s">
        <v>113</v>
      </c>
      <c r="AG40" s="109" t="s">
        <v>124</v>
      </c>
      <c r="AH40" s="110">
        <v>41.5</v>
      </c>
      <c r="AI40" s="41" t="s">
        <v>138</v>
      </c>
      <c r="AJ40" s="41" t="s">
        <v>108</v>
      </c>
      <c r="AK40" s="45">
        <f t="shared" si="4"/>
        <v>1461</v>
      </c>
      <c r="AL40" s="41" t="s">
        <v>129</v>
      </c>
      <c r="AM40" s="45">
        <v>5</v>
      </c>
      <c r="AN40" s="41" t="s">
        <v>110</v>
      </c>
    </row>
    <row r="41" spans="1:40" s="114" customFormat="1" x14ac:dyDescent="0.25">
      <c r="A41" s="108" t="s">
        <v>229</v>
      </c>
      <c r="B41" s="41" t="s">
        <v>226</v>
      </c>
      <c r="C41" s="81">
        <v>2</v>
      </c>
      <c r="D41" s="41" t="s">
        <v>96</v>
      </c>
      <c r="E41" s="41" t="s">
        <v>342</v>
      </c>
      <c r="F41" s="41" t="s">
        <v>317</v>
      </c>
      <c r="G41" s="41" t="s">
        <v>329</v>
      </c>
      <c r="H41" s="111" t="s">
        <v>320</v>
      </c>
      <c r="I41" s="41" t="s">
        <v>309</v>
      </c>
      <c r="J41" s="109" t="s">
        <v>97</v>
      </c>
      <c r="K41" s="109" t="s">
        <v>124</v>
      </c>
      <c r="L41" s="109" t="s">
        <v>99</v>
      </c>
      <c r="M41" s="109">
        <v>4</v>
      </c>
      <c r="N41" s="109" t="s">
        <v>100</v>
      </c>
      <c r="O41" s="109">
        <v>1461</v>
      </c>
      <c r="P41" s="109" t="s">
        <v>101</v>
      </c>
      <c r="Q41" s="109" t="s">
        <v>102</v>
      </c>
      <c r="R41" s="109" t="s">
        <v>125</v>
      </c>
      <c r="S41" s="109" t="s">
        <v>126</v>
      </c>
      <c r="T41" s="109" t="s">
        <v>127</v>
      </c>
      <c r="U41" s="109">
        <v>141</v>
      </c>
      <c r="V41" s="109">
        <v>4</v>
      </c>
      <c r="W41" s="109" t="s">
        <v>106</v>
      </c>
      <c r="X41" s="109">
        <v>191</v>
      </c>
      <c r="Y41" s="109">
        <v>2</v>
      </c>
      <c r="Z41" s="109" t="s">
        <v>106</v>
      </c>
      <c r="AA41" s="109" t="s">
        <v>113</v>
      </c>
      <c r="AB41" s="109" t="s">
        <v>113</v>
      </c>
      <c r="AC41" s="109" t="s">
        <v>113</v>
      </c>
      <c r="AD41" s="109" t="s">
        <v>113</v>
      </c>
      <c r="AE41" s="109" t="s">
        <v>113</v>
      </c>
      <c r="AF41" s="109" t="s">
        <v>113</v>
      </c>
      <c r="AG41" s="109" t="s">
        <v>124</v>
      </c>
      <c r="AH41" s="110">
        <v>57.9</v>
      </c>
      <c r="AI41" s="41" t="s">
        <v>138</v>
      </c>
      <c r="AJ41" s="41" t="s">
        <v>108</v>
      </c>
      <c r="AK41" s="45">
        <f t="shared" ref="AK41:AK59" si="5">O41</f>
        <v>1461</v>
      </c>
      <c r="AL41" s="41" t="s">
        <v>129</v>
      </c>
      <c r="AM41" s="45">
        <v>5</v>
      </c>
      <c r="AN41" s="41" t="s">
        <v>110</v>
      </c>
    </row>
    <row r="42" spans="1:40" s="114" customFormat="1" x14ac:dyDescent="0.25">
      <c r="A42" s="108" t="s">
        <v>229</v>
      </c>
      <c r="B42" s="41" t="s">
        <v>226</v>
      </c>
      <c r="C42" s="81">
        <v>2</v>
      </c>
      <c r="D42" s="41" t="s">
        <v>96</v>
      </c>
      <c r="E42" s="41" t="s">
        <v>342</v>
      </c>
      <c r="F42" s="41" t="s">
        <v>317</v>
      </c>
      <c r="G42" s="41" t="s">
        <v>329</v>
      </c>
      <c r="H42" s="111" t="s">
        <v>330</v>
      </c>
      <c r="I42" s="41" t="s">
        <v>309</v>
      </c>
      <c r="J42" s="109" t="s">
        <v>97</v>
      </c>
      <c r="K42" s="109" t="s">
        <v>124</v>
      </c>
      <c r="L42" s="109" t="s">
        <v>99</v>
      </c>
      <c r="M42" s="109">
        <v>4</v>
      </c>
      <c r="N42" s="109" t="s">
        <v>100</v>
      </c>
      <c r="O42" s="109">
        <v>1461</v>
      </c>
      <c r="P42" s="109" t="s">
        <v>101</v>
      </c>
      <c r="Q42" s="109" t="s">
        <v>102</v>
      </c>
      <c r="R42" s="109" t="s">
        <v>125</v>
      </c>
      <c r="S42" s="109" t="s">
        <v>126</v>
      </c>
      <c r="T42" s="109" t="s">
        <v>127</v>
      </c>
      <c r="U42" s="109">
        <v>141</v>
      </c>
      <c r="V42" s="109">
        <v>4</v>
      </c>
      <c r="W42" s="109" t="s">
        <v>106</v>
      </c>
      <c r="X42" s="109">
        <v>191</v>
      </c>
      <c r="Y42" s="109">
        <v>2</v>
      </c>
      <c r="Z42" s="109" t="s">
        <v>106</v>
      </c>
      <c r="AA42" s="109" t="s">
        <v>113</v>
      </c>
      <c r="AB42" s="109" t="s">
        <v>113</v>
      </c>
      <c r="AC42" s="109" t="s">
        <v>113</v>
      </c>
      <c r="AD42" s="109" t="s">
        <v>113</v>
      </c>
      <c r="AE42" s="109" t="s">
        <v>113</v>
      </c>
      <c r="AF42" s="109" t="s">
        <v>113</v>
      </c>
      <c r="AG42" s="109" t="s">
        <v>124</v>
      </c>
      <c r="AH42" s="110">
        <v>57.9</v>
      </c>
      <c r="AI42" s="41" t="s">
        <v>138</v>
      </c>
      <c r="AJ42" s="41" t="s">
        <v>108</v>
      </c>
      <c r="AK42" s="45">
        <f t="shared" si="5"/>
        <v>1461</v>
      </c>
      <c r="AL42" s="41" t="s">
        <v>129</v>
      </c>
      <c r="AM42" s="45">
        <v>5</v>
      </c>
      <c r="AN42" s="41" t="s">
        <v>110</v>
      </c>
    </row>
    <row r="43" spans="1:40" s="114" customFormat="1" x14ac:dyDescent="0.25">
      <c r="A43" s="108" t="s">
        <v>229</v>
      </c>
      <c r="B43" s="41" t="s">
        <v>226</v>
      </c>
      <c r="C43" s="81">
        <v>2</v>
      </c>
      <c r="D43" s="41" t="s">
        <v>96</v>
      </c>
      <c r="E43" s="41" t="s">
        <v>342</v>
      </c>
      <c r="F43" s="41" t="s">
        <v>317</v>
      </c>
      <c r="G43" s="41" t="s">
        <v>331</v>
      </c>
      <c r="H43" s="111" t="s">
        <v>322</v>
      </c>
      <c r="I43" s="41" t="s">
        <v>309</v>
      </c>
      <c r="J43" s="109" t="s">
        <v>97</v>
      </c>
      <c r="K43" s="109" t="s">
        <v>124</v>
      </c>
      <c r="L43" s="109" t="s">
        <v>99</v>
      </c>
      <c r="M43" s="109">
        <v>4</v>
      </c>
      <c r="N43" s="109" t="s">
        <v>100</v>
      </c>
      <c r="O43" s="109">
        <v>1461</v>
      </c>
      <c r="P43" s="109" t="s">
        <v>101</v>
      </c>
      <c r="Q43" s="109" t="s">
        <v>102</v>
      </c>
      <c r="R43" s="109" t="s">
        <v>125</v>
      </c>
      <c r="S43" s="109" t="s">
        <v>126</v>
      </c>
      <c r="T43" s="109" t="s">
        <v>127</v>
      </c>
      <c r="U43" s="109">
        <v>141</v>
      </c>
      <c r="V43" s="109">
        <v>4</v>
      </c>
      <c r="W43" s="109" t="s">
        <v>106</v>
      </c>
      <c r="X43" s="109">
        <v>191</v>
      </c>
      <c r="Y43" s="109">
        <v>2</v>
      </c>
      <c r="Z43" s="109" t="s">
        <v>106</v>
      </c>
      <c r="AA43" s="109" t="s">
        <v>113</v>
      </c>
      <c r="AB43" s="109" t="s">
        <v>113</v>
      </c>
      <c r="AC43" s="109" t="s">
        <v>113</v>
      </c>
      <c r="AD43" s="109" t="s">
        <v>113</v>
      </c>
      <c r="AE43" s="109" t="s">
        <v>113</v>
      </c>
      <c r="AF43" s="109" t="s">
        <v>113</v>
      </c>
      <c r="AG43" s="109" t="s">
        <v>124</v>
      </c>
      <c r="AH43" s="110">
        <v>57.9</v>
      </c>
      <c r="AI43" s="41" t="s">
        <v>138</v>
      </c>
      <c r="AJ43" s="41" t="s">
        <v>108</v>
      </c>
      <c r="AK43" s="45">
        <f t="shared" si="5"/>
        <v>1461</v>
      </c>
      <c r="AL43" s="41" t="s">
        <v>129</v>
      </c>
      <c r="AM43" s="45">
        <v>5</v>
      </c>
      <c r="AN43" s="41" t="s">
        <v>110</v>
      </c>
    </row>
    <row r="44" spans="1:40" s="114" customFormat="1" x14ac:dyDescent="0.25">
      <c r="A44" s="108" t="s">
        <v>229</v>
      </c>
      <c r="B44" s="41" t="s">
        <v>226</v>
      </c>
      <c r="C44" s="81">
        <v>2</v>
      </c>
      <c r="D44" s="41" t="s">
        <v>96</v>
      </c>
      <c r="E44" s="41" t="s">
        <v>342</v>
      </c>
      <c r="F44" s="41" t="s">
        <v>317</v>
      </c>
      <c r="G44" s="41" t="s">
        <v>331</v>
      </c>
      <c r="H44" s="111" t="s">
        <v>320</v>
      </c>
      <c r="I44" s="41" t="s">
        <v>309</v>
      </c>
      <c r="J44" s="109" t="s">
        <v>97</v>
      </c>
      <c r="K44" s="109" t="s">
        <v>124</v>
      </c>
      <c r="L44" s="109" t="s">
        <v>99</v>
      </c>
      <c r="M44" s="109">
        <v>4</v>
      </c>
      <c r="N44" s="109" t="s">
        <v>100</v>
      </c>
      <c r="O44" s="109">
        <v>1461</v>
      </c>
      <c r="P44" s="109" t="s">
        <v>101</v>
      </c>
      <c r="Q44" s="109" t="s">
        <v>102</v>
      </c>
      <c r="R44" s="109" t="s">
        <v>125</v>
      </c>
      <c r="S44" s="109" t="s">
        <v>126</v>
      </c>
      <c r="T44" s="109" t="s">
        <v>127</v>
      </c>
      <c r="U44" s="109">
        <v>141</v>
      </c>
      <c r="V44" s="109">
        <v>4</v>
      </c>
      <c r="W44" s="109" t="s">
        <v>106</v>
      </c>
      <c r="X44" s="109">
        <v>191</v>
      </c>
      <c r="Y44" s="109">
        <v>2</v>
      </c>
      <c r="Z44" s="109" t="s">
        <v>106</v>
      </c>
      <c r="AA44" s="109" t="s">
        <v>113</v>
      </c>
      <c r="AB44" s="109" t="s">
        <v>113</v>
      </c>
      <c r="AC44" s="109" t="s">
        <v>113</v>
      </c>
      <c r="AD44" s="109" t="s">
        <v>113</v>
      </c>
      <c r="AE44" s="109" t="s">
        <v>113</v>
      </c>
      <c r="AF44" s="109" t="s">
        <v>113</v>
      </c>
      <c r="AG44" s="109" t="s">
        <v>124</v>
      </c>
      <c r="AH44" s="110">
        <v>57.9</v>
      </c>
      <c r="AI44" s="41" t="s">
        <v>138</v>
      </c>
      <c r="AJ44" s="41" t="s">
        <v>108</v>
      </c>
      <c r="AK44" s="45">
        <f t="shared" si="5"/>
        <v>1461</v>
      </c>
      <c r="AL44" s="41" t="s">
        <v>129</v>
      </c>
      <c r="AM44" s="45">
        <v>5</v>
      </c>
      <c r="AN44" s="41" t="s">
        <v>110</v>
      </c>
    </row>
    <row r="45" spans="1:40" s="114" customFormat="1" x14ac:dyDescent="0.25">
      <c r="A45" s="108" t="s">
        <v>229</v>
      </c>
      <c r="B45" s="41" t="s">
        <v>226</v>
      </c>
      <c r="C45" s="81">
        <v>2</v>
      </c>
      <c r="D45" s="41" t="s">
        <v>96</v>
      </c>
      <c r="E45" s="41" t="s">
        <v>342</v>
      </c>
      <c r="F45" s="41" t="s">
        <v>317</v>
      </c>
      <c r="G45" s="41" t="s">
        <v>331</v>
      </c>
      <c r="H45" s="111" t="s">
        <v>330</v>
      </c>
      <c r="I45" s="41" t="s">
        <v>309</v>
      </c>
      <c r="J45" s="109" t="s">
        <v>97</v>
      </c>
      <c r="K45" s="109" t="s">
        <v>124</v>
      </c>
      <c r="L45" s="109" t="s">
        <v>99</v>
      </c>
      <c r="M45" s="109">
        <v>4</v>
      </c>
      <c r="N45" s="109" t="s">
        <v>100</v>
      </c>
      <c r="O45" s="109">
        <v>1461</v>
      </c>
      <c r="P45" s="109" t="s">
        <v>101</v>
      </c>
      <c r="Q45" s="109" t="s">
        <v>102</v>
      </c>
      <c r="R45" s="109" t="s">
        <v>125</v>
      </c>
      <c r="S45" s="109" t="s">
        <v>126</v>
      </c>
      <c r="T45" s="109" t="s">
        <v>127</v>
      </c>
      <c r="U45" s="109">
        <v>141</v>
      </c>
      <c r="V45" s="109">
        <v>4</v>
      </c>
      <c r="W45" s="109" t="s">
        <v>106</v>
      </c>
      <c r="X45" s="109">
        <v>191</v>
      </c>
      <c r="Y45" s="109">
        <v>2</v>
      </c>
      <c r="Z45" s="109" t="s">
        <v>106</v>
      </c>
      <c r="AA45" s="109" t="s">
        <v>113</v>
      </c>
      <c r="AB45" s="109" t="s">
        <v>113</v>
      </c>
      <c r="AC45" s="109" t="s">
        <v>113</v>
      </c>
      <c r="AD45" s="109" t="s">
        <v>113</v>
      </c>
      <c r="AE45" s="109" t="s">
        <v>113</v>
      </c>
      <c r="AF45" s="109" t="s">
        <v>113</v>
      </c>
      <c r="AG45" s="109" t="s">
        <v>124</v>
      </c>
      <c r="AH45" s="110">
        <v>57.9</v>
      </c>
      <c r="AI45" s="41" t="s">
        <v>138</v>
      </c>
      <c r="AJ45" s="41" t="s">
        <v>108</v>
      </c>
      <c r="AK45" s="45">
        <f t="shared" si="5"/>
        <v>1461</v>
      </c>
      <c r="AL45" s="41" t="s">
        <v>129</v>
      </c>
      <c r="AM45" s="45">
        <v>5</v>
      </c>
      <c r="AN45" s="41" t="s">
        <v>110</v>
      </c>
    </row>
    <row r="46" spans="1:40" s="114" customFormat="1" x14ac:dyDescent="0.25">
      <c r="A46" s="108" t="s">
        <v>229</v>
      </c>
      <c r="B46" s="41" t="s">
        <v>226</v>
      </c>
      <c r="C46" s="81">
        <v>2</v>
      </c>
      <c r="D46" s="41" t="s">
        <v>96</v>
      </c>
      <c r="E46" s="41" t="s">
        <v>342</v>
      </c>
      <c r="F46" s="41" t="s">
        <v>317</v>
      </c>
      <c r="G46" s="41" t="s">
        <v>331</v>
      </c>
      <c r="H46" s="111" t="s">
        <v>332</v>
      </c>
      <c r="I46" s="41" t="s">
        <v>309</v>
      </c>
      <c r="J46" s="109" t="s">
        <v>97</v>
      </c>
      <c r="K46" s="109" t="s">
        <v>124</v>
      </c>
      <c r="L46" s="109" t="s">
        <v>99</v>
      </c>
      <c r="M46" s="109">
        <v>4</v>
      </c>
      <c r="N46" s="109" t="s">
        <v>100</v>
      </c>
      <c r="O46" s="109">
        <v>1461</v>
      </c>
      <c r="P46" s="109" t="s">
        <v>101</v>
      </c>
      <c r="Q46" s="109" t="s">
        <v>102</v>
      </c>
      <c r="R46" s="109" t="s">
        <v>125</v>
      </c>
      <c r="S46" s="109" t="s">
        <v>126</v>
      </c>
      <c r="T46" s="109" t="s">
        <v>127</v>
      </c>
      <c r="U46" s="109">
        <v>141</v>
      </c>
      <c r="V46" s="109">
        <v>4</v>
      </c>
      <c r="W46" s="109" t="s">
        <v>106</v>
      </c>
      <c r="X46" s="109">
        <v>191</v>
      </c>
      <c r="Y46" s="109">
        <v>2</v>
      </c>
      <c r="Z46" s="109" t="s">
        <v>106</v>
      </c>
      <c r="AA46" s="109" t="s">
        <v>113</v>
      </c>
      <c r="AB46" s="109" t="s">
        <v>113</v>
      </c>
      <c r="AC46" s="109" t="s">
        <v>113</v>
      </c>
      <c r="AD46" s="109" t="s">
        <v>113</v>
      </c>
      <c r="AE46" s="109" t="s">
        <v>113</v>
      </c>
      <c r="AF46" s="109" t="s">
        <v>113</v>
      </c>
      <c r="AG46" s="109" t="s">
        <v>124</v>
      </c>
      <c r="AH46" s="110">
        <v>57.9</v>
      </c>
      <c r="AI46" s="41" t="s">
        <v>138</v>
      </c>
      <c r="AJ46" s="41" t="s">
        <v>108</v>
      </c>
      <c r="AK46" s="45">
        <f t="shared" si="5"/>
        <v>1461</v>
      </c>
      <c r="AL46" s="41" t="s">
        <v>129</v>
      </c>
      <c r="AM46" s="45">
        <v>5</v>
      </c>
      <c r="AN46" s="41" t="s">
        <v>110</v>
      </c>
    </row>
    <row r="47" spans="1:40" s="114" customFormat="1" x14ac:dyDescent="0.25">
      <c r="A47" s="108" t="s">
        <v>229</v>
      </c>
      <c r="B47" s="41" t="s">
        <v>226</v>
      </c>
      <c r="C47" s="81">
        <v>2</v>
      </c>
      <c r="D47" s="41" t="s">
        <v>96</v>
      </c>
      <c r="E47" s="41" t="s">
        <v>342</v>
      </c>
      <c r="F47" s="41" t="s">
        <v>317</v>
      </c>
      <c r="G47" s="41" t="s">
        <v>331</v>
      </c>
      <c r="H47" s="111" t="s">
        <v>323</v>
      </c>
      <c r="I47" s="41" t="s">
        <v>309</v>
      </c>
      <c r="J47" s="109" t="s">
        <v>97</v>
      </c>
      <c r="K47" s="109" t="s">
        <v>124</v>
      </c>
      <c r="L47" s="109" t="s">
        <v>99</v>
      </c>
      <c r="M47" s="109">
        <v>4</v>
      </c>
      <c r="N47" s="109" t="s">
        <v>100</v>
      </c>
      <c r="O47" s="109">
        <v>1461</v>
      </c>
      <c r="P47" s="109" t="s">
        <v>101</v>
      </c>
      <c r="Q47" s="109" t="s">
        <v>102</v>
      </c>
      <c r="R47" s="109" t="s">
        <v>125</v>
      </c>
      <c r="S47" s="109" t="s">
        <v>126</v>
      </c>
      <c r="T47" s="109" t="s">
        <v>127</v>
      </c>
      <c r="U47" s="109">
        <v>141</v>
      </c>
      <c r="V47" s="109">
        <v>4</v>
      </c>
      <c r="W47" s="109" t="s">
        <v>106</v>
      </c>
      <c r="X47" s="109">
        <v>191</v>
      </c>
      <c r="Y47" s="109">
        <v>2</v>
      </c>
      <c r="Z47" s="109" t="s">
        <v>106</v>
      </c>
      <c r="AA47" s="109" t="s">
        <v>113</v>
      </c>
      <c r="AB47" s="109" t="s">
        <v>113</v>
      </c>
      <c r="AC47" s="109" t="s">
        <v>113</v>
      </c>
      <c r="AD47" s="109" t="s">
        <v>113</v>
      </c>
      <c r="AE47" s="109" t="s">
        <v>113</v>
      </c>
      <c r="AF47" s="109" t="s">
        <v>113</v>
      </c>
      <c r="AG47" s="109" t="s">
        <v>124</v>
      </c>
      <c r="AH47" s="110">
        <v>57.9</v>
      </c>
      <c r="AI47" s="41" t="s">
        <v>138</v>
      </c>
      <c r="AJ47" s="41" t="s">
        <v>108</v>
      </c>
      <c r="AK47" s="45">
        <f t="shared" si="5"/>
        <v>1461</v>
      </c>
      <c r="AL47" s="41" t="s">
        <v>129</v>
      </c>
      <c r="AM47" s="45">
        <v>5</v>
      </c>
      <c r="AN47" s="41" t="s">
        <v>110</v>
      </c>
    </row>
    <row r="48" spans="1:40" s="114" customFormat="1" x14ac:dyDescent="0.25">
      <c r="A48" s="108" t="s">
        <v>229</v>
      </c>
      <c r="B48" s="41" t="s">
        <v>226</v>
      </c>
      <c r="C48" s="81">
        <v>2</v>
      </c>
      <c r="D48" s="41" t="s">
        <v>96</v>
      </c>
      <c r="E48" s="41" t="s">
        <v>342</v>
      </c>
      <c r="F48" s="41" t="s">
        <v>317</v>
      </c>
      <c r="G48" s="41" t="s">
        <v>331</v>
      </c>
      <c r="H48" s="111" t="s">
        <v>333</v>
      </c>
      <c r="I48" s="41" t="s">
        <v>309</v>
      </c>
      <c r="J48" s="109" t="s">
        <v>97</v>
      </c>
      <c r="K48" s="109" t="s">
        <v>124</v>
      </c>
      <c r="L48" s="109" t="s">
        <v>99</v>
      </c>
      <c r="M48" s="109">
        <v>4</v>
      </c>
      <c r="N48" s="109" t="s">
        <v>100</v>
      </c>
      <c r="O48" s="109">
        <v>1461</v>
      </c>
      <c r="P48" s="109" t="s">
        <v>101</v>
      </c>
      <c r="Q48" s="109" t="s">
        <v>102</v>
      </c>
      <c r="R48" s="109" t="s">
        <v>125</v>
      </c>
      <c r="S48" s="109" t="s">
        <v>126</v>
      </c>
      <c r="T48" s="109" t="s">
        <v>127</v>
      </c>
      <c r="U48" s="109">
        <v>141</v>
      </c>
      <c r="V48" s="109">
        <v>4</v>
      </c>
      <c r="W48" s="109" t="s">
        <v>106</v>
      </c>
      <c r="X48" s="109">
        <v>191</v>
      </c>
      <c r="Y48" s="109">
        <v>2</v>
      </c>
      <c r="Z48" s="109" t="s">
        <v>106</v>
      </c>
      <c r="AA48" s="109" t="s">
        <v>113</v>
      </c>
      <c r="AB48" s="109" t="s">
        <v>113</v>
      </c>
      <c r="AC48" s="109" t="s">
        <v>113</v>
      </c>
      <c r="AD48" s="109" t="s">
        <v>113</v>
      </c>
      <c r="AE48" s="109" t="s">
        <v>113</v>
      </c>
      <c r="AF48" s="109" t="s">
        <v>113</v>
      </c>
      <c r="AG48" s="109" t="s">
        <v>124</v>
      </c>
      <c r="AH48" s="110">
        <v>57.9</v>
      </c>
      <c r="AI48" s="41" t="s">
        <v>138</v>
      </c>
      <c r="AJ48" s="41" t="s">
        <v>108</v>
      </c>
      <c r="AK48" s="45">
        <f t="shared" si="5"/>
        <v>1461</v>
      </c>
      <c r="AL48" s="41" t="s">
        <v>129</v>
      </c>
      <c r="AM48" s="45">
        <v>5</v>
      </c>
      <c r="AN48" s="41" t="s">
        <v>110</v>
      </c>
    </row>
    <row r="49" spans="1:40" s="114" customFormat="1" x14ac:dyDescent="0.25">
      <c r="A49" s="108" t="s">
        <v>229</v>
      </c>
      <c r="B49" s="41" t="s">
        <v>226</v>
      </c>
      <c r="C49" s="81">
        <v>2</v>
      </c>
      <c r="D49" s="41" t="s">
        <v>96</v>
      </c>
      <c r="E49" s="41" t="s">
        <v>342</v>
      </c>
      <c r="F49" s="41" t="s">
        <v>317</v>
      </c>
      <c r="G49" s="41" t="s">
        <v>331</v>
      </c>
      <c r="H49" s="111" t="s">
        <v>334</v>
      </c>
      <c r="I49" s="41" t="s">
        <v>309</v>
      </c>
      <c r="J49" s="109" t="s">
        <v>97</v>
      </c>
      <c r="K49" s="109" t="s">
        <v>124</v>
      </c>
      <c r="L49" s="109" t="s">
        <v>99</v>
      </c>
      <c r="M49" s="109">
        <v>4</v>
      </c>
      <c r="N49" s="109" t="s">
        <v>100</v>
      </c>
      <c r="O49" s="109">
        <v>1461</v>
      </c>
      <c r="P49" s="109" t="s">
        <v>101</v>
      </c>
      <c r="Q49" s="109" t="s">
        <v>102</v>
      </c>
      <c r="R49" s="109" t="s">
        <v>125</v>
      </c>
      <c r="S49" s="109" t="s">
        <v>126</v>
      </c>
      <c r="T49" s="109" t="s">
        <v>127</v>
      </c>
      <c r="U49" s="109">
        <v>141</v>
      </c>
      <c r="V49" s="109">
        <v>4</v>
      </c>
      <c r="W49" s="109" t="s">
        <v>106</v>
      </c>
      <c r="X49" s="109">
        <v>191</v>
      </c>
      <c r="Y49" s="109">
        <v>2</v>
      </c>
      <c r="Z49" s="109" t="s">
        <v>106</v>
      </c>
      <c r="AA49" s="109" t="s">
        <v>113</v>
      </c>
      <c r="AB49" s="109" t="s">
        <v>113</v>
      </c>
      <c r="AC49" s="109" t="s">
        <v>113</v>
      </c>
      <c r="AD49" s="109" t="s">
        <v>113</v>
      </c>
      <c r="AE49" s="109" t="s">
        <v>113</v>
      </c>
      <c r="AF49" s="109" t="s">
        <v>113</v>
      </c>
      <c r="AG49" s="109" t="s">
        <v>124</v>
      </c>
      <c r="AH49" s="110">
        <v>57.9</v>
      </c>
      <c r="AI49" s="41" t="s">
        <v>138</v>
      </c>
      <c r="AJ49" s="41" t="s">
        <v>108</v>
      </c>
      <c r="AK49" s="45">
        <f t="shared" si="5"/>
        <v>1461</v>
      </c>
      <c r="AL49" s="41" t="s">
        <v>129</v>
      </c>
      <c r="AM49" s="45">
        <v>5</v>
      </c>
      <c r="AN49" s="41" t="s">
        <v>110</v>
      </c>
    </row>
    <row r="50" spans="1:40" s="114" customFormat="1" x14ac:dyDescent="0.25">
      <c r="A50" s="108" t="s">
        <v>230</v>
      </c>
      <c r="B50" s="41" t="s">
        <v>226</v>
      </c>
      <c r="C50" s="81">
        <v>2</v>
      </c>
      <c r="D50" s="41" t="s">
        <v>96</v>
      </c>
      <c r="E50" s="41" t="s">
        <v>342</v>
      </c>
      <c r="F50" s="41" t="s">
        <v>317</v>
      </c>
      <c r="G50" s="41" t="s">
        <v>335</v>
      </c>
      <c r="H50" s="111" t="s">
        <v>320</v>
      </c>
      <c r="I50" s="41" t="s">
        <v>309</v>
      </c>
      <c r="J50" s="109" t="s">
        <v>97</v>
      </c>
      <c r="K50" s="109" t="s">
        <v>124</v>
      </c>
      <c r="L50" s="109" t="s">
        <v>99</v>
      </c>
      <c r="M50" s="109">
        <v>4</v>
      </c>
      <c r="N50" s="109" t="s">
        <v>100</v>
      </c>
      <c r="O50" s="109">
        <v>1461</v>
      </c>
      <c r="P50" s="109" t="s">
        <v>101</v>
      </c>
      <c r="Q50" s="109" t="s">
        <v>102</v>
      </c>
      <c r="R50" s="109" t="s">
        <v>125</v>
      </c>
      <c r="S50" s="109" t="s">
        <v>126</v>
      </c>
      <c r="T50" s="109" t="s">
        <v>127</v>
      </c>
      <c r="U50" s="109">
        <v>141</v>
      </c>
      <c r="V50" s="109">
        <v>4</v>
      </c>
      <c r="W50" s="109" t="s">
        <v>106</v>
      </c>
      <c r="X50" s="109">
        <v>191</v>
      </c>
      <c r="Y50" s="109">
        <v>2</v>
      </c>
      <c r="Z50" s="109" t="s">
        <v>106</v>
      </c>
      <c r="AA50" s="109" t="s">
        <v>113</v>
      </c>
      <c r="AB50" s="109" t="s">
        <v>113</v>
      </c>
      <c r="AC50" s="109" t="s">
        <v>113</v>
      </c>
      <c r="AD50" s="109" t="s">
        <v>113</v>
      </c>
      <c r="AE50" s="109" t="s">
        <v>113</v>
      </c>
      <c r="AF50" s="109" t="s">
        <v>113</v>
      </c>
      <c r="AG50" s="109" t="s">
        <v>124</v>
      </c>
      <c r="AH50" s="110">
        <v>42.8</v>
      </c>
      <c r="AI50" s="41" t="s">
        <v>138</v>
      </c>
      <c r="AJ50" s="41" t="s">
        <v>108</v>
      </c>
      <c r="AK50" s="45">
        <f t="shared" si="5"/>
        <v>1461</v>
      </c>
      <c r="AL50" s="41" t="s">
        <v>129</v>
      </c>
      <c r="AM50" s="45">
        <v>5</v>
      </c>
      <c r="AN50" s="41" t="s">
        <v>110</v>
      </c>
    </row>
    <row r="51" spans="1:40" s="114" customFormat="1" x14ac:dyDescent="0.25">
      <c r="A51" s="108" t="s">
        <v>230</v>
      </c>
      <c r="B51" s="41" t="s">
        <v>226</v>
      </c>
      <c r="C51" s="81">
        <v>2</v>
      </c>
      <c r="D51" s="41" t="s">
        <v>96</v>
      </c>
      <c r="E51" s="41" t="s">
        <v>342</v>
      </c>
      <c r="F51" s="41" t="s">
        <v>317</v>
      </c>
      <c r="G51" s="41" t="s">
        <v>335</v>
      </c>
      <c r="H51" s="111" t="s">
        <v>330</v>
      </c>
      <c r="I51" s="41" t="s">
        <v>309</v>
      </c>
      <c r="J51" s="109" t="s">
        <v>97</v>
      </c>
      <c r="K51" s="109" t="s">
        <v>124</v>
      </c>
      <c r="L51" s="109" t="s">
        <v>99</v>
      </c>
      <c r="M51" s="109">
        <v>4</v>
      </c>
      <c r="N51" s="109" t="s">
        <v>100</v>
      </c>
      <c r="O51" s="109">
        <v>1461</v>
      </c>
      <c r="P51" s="109" t="s">
        <v>101</v>
      </c>
      <c r="Q51" s="109" t="s">
        <v>102</v>
      </c>
      <c r="R51" s="109" t="s">
        <v>125</v>
      </c>
      <c r="S51" s="109" t="s">
        <v>126</v>
      </c>
      <c r="T51" s="109" t="s">
        <v>127</v>
      </c>
      <c r="U51" s="109">
        <v>141</v>
      </c>
      <c r="V51" s="109">
        <v>4</v>
      </c>
      <c r="W51" s="109" t="s">
        <v>106</v>
      </c>
      <c r="X51" s="109">
        <v>191</v>
      </c>
      <c r="Y51" s="109">
        <v>2</v>
      </c>
      <c r="Z51" s="109" t="s">
        <v>106</v>
      </c>
      <c r="AA51" s="109" t="s">
        <v>113</v>
      </c>
      <c r="AB51" s="109" t="s">
        <v>113</v>
      </c>
      <c r="AC51" s="109" t="s">
        <v>113</v>
      </c>
      <c r="AD51" s="109" t="s">
        <v>113</v>
      </c>
      <c r="AE51" s="109" t="s">
        <v>113</v>
      </c>
      <c r="AF51" s="109" t="s">
        <v>113</v>
      </c>
      <c r="AG51" s="109" t="s">
        <v>124</v>
      </c>
      <c r="AH51" s="110">
        <v>42.8</v>
      </c>
      <c r="AI51" s="41" t="s">
        <v>138</v>
      </c>
      <c r="AJ51" s="41" t="s">
        <v>108</v>
      </c>
      <c r="AK51" s="45">
        <f t="shared" si="5"/>
        <v>1461</v>
      </c>
      <c r="AL51" s="41" t="s">
        <v>129</v>
      </c>
      <c r="AM51" s="45">
        <v>5</v>
      </c>
      <c r="AN51" s="41" t="s">
        <v>110</v>
      </c>
    </row>
    <row r="52" spans="1:40" s="114" customFormat="1" x14ac:dyDescent="0.25">
      <c r="A52" s="108" t="s">
        <v>230</v>
      </c>
      <c r="B52" s="41" t="s">
        <v>226</v>
      </c>
      <c r="C52" s="81">
        <v>2</v>
      </c>
      <c r="D52" s="41" t="s">
        <v>96</v>
      </c>
      <c r="E52" s="41" t="s">
        <v>342</v>
      </c>
      <c r="F52" s="41" t="s">
        <v>317</v>
      </c>
      <c r="G52" s="41" t="s">
        <v>336</v>
      </c>
      <c r="H52" s="111" t="s">
        <v>322</v>
      </c>
      <c r="I52" s="41" t="s">
        <v>309</v>
      </c>
      <c r="J52" s="109" t="s">
        <v>97</v>
      </c>
      <c r="K52" s="109" t="s">
        <v>124</v>
      </c>
      <c r="L52" s="109" t="s">
        <v>99</v>
      </c>
      <c r="M52" s="109">
        <v>4</v>
      </c>
      <c r="N52" s="109" t="s">
        <v>100</v>
      </c>
      <c r="O52" s="109">
        <v>1461</v>
      </c>
      <c r="P52" s="109" t="s">
        <v>101</v>
      </c>
      <c r="Q52" s="109" t="s">
        <v>102</v>
      </c>
      <c r="R52" s="109" t="s">
        <v>125</v>
      </c>
      <c r="S52" s="109" t="s">
        <v>126</v>
      </c>
      <c r="T52" s="109" t="s">
        <v>127</v>
      </c>
      <c r="U52" s="109">
        <v>141</v>
      </c>
      <c r="V52" s="109">
        <v>4</v>
      </c>
      <c r="W52" s="109" t="s">
        <v>106</v>
      </c>
      <c r="X52" s="109">
        <v>191</v>
      </c>
      <c r="Y52" s="109">
        <v>2</v>
      </c>
      <c r="Z52" s="109" t="s">
        <v>106</v>
      </c>
      <c r="AA52" s="109" t="s">
        <v>113</v>
      </c>
      <c r="AB52" s="109" t="s">
        <v>113</v>
      </c>
      <c r="AC52" s="109" t="s">
        <v>113</v>
      </c>
      <c r="AD52" s="109" t="s">
        <v>113</v>
      </c>
      <c r="AE52" s="109" t="s">
        <v>113</v>
      </c>
      <c r="AF52" s="109" t="s">
        <v>113</v>
      </c>
      <c r="AG52" s="109" t="s">
        <v>124</v>
      </c>
      <c r="AH52" s="110">
        <v>42.8</v>
      </c>
      <c r="AI52" s="41" t="s">
        <v>138</v>
      </c>
      <c r="AJ52" s="41" t="s">
        <v>108</v>
      </c>
      <c r="AK52" s="45">
        <f t="shared" si="5"/>
        <v>1461</v>
      </c>
      <c r="AL52" s="41" t="s">
        <v>129</v>
      </c>
      <c r="AM52" s="45">
        <v>5</v>
      </c>
      <c r="AN52" s="41" t="s">
        <v>110</v>
      </c>
    </row>
    <row r="53" spans="1:40" s="114" customFormat="1" x14ac:dyDescent="0.25">
      <c r="A53" s="108" t="s">
        <v>230</v>
      </c>
      <c r="B53" s="41" t="s">
        <v>226</v>
      </c>
      <c r="C53" s="81">
        <v>2</v>
      </c>
      <c r="D53" s="41" t="s">
        <v>96</v>
      </c>
      <c r="E53" s="41" t="s">
        <v>342</v>
      </c>
      <c r="F53" s="41" t="s">
        <v>317</v>
      </c>
      <c r="G53" s="41" t="s">
        <v>336</v>
      </c>
      <c r="H53" s="111" t="s">
        <v>320</v>
      </c>
      <c r="I53" s="41" t="s">
        <v>309</v>
      </c>
      <c r="J53" s="109" t="s">
        <v>97</v>
      </c>
      <c r="K53" s="109" t="s">
        <v>124</v>
      </c>
      <c r="L53" s="109" t="s">
        <v>99</v>
      </c>
      <c r="M53" s="109">
        <v>4</v>
      </c>
      <c r="N53" s="109" t="s">
        <v>100</v>
      </c>
      <c r="O53" s="109">
        <v>1461</v>
      </c>
      <c r="P53" s="109" t="s">
        <v>101</v>
      </c>
      <c r="Q53" s="109" t="s">
        <v>102</v>
      </c>
      <c r="R53" s="109" t="s">
        <v>125</v>
      </c>
      <c r="S53" s="109" t="s">
        <v>126</v>
      </c>
      <c r="T53" s="109" t="s">
        <v>127</v>
      </c>
      <c r="U53" s="109">
        <v>141</v>
      </c>
      <c r="V53" s="109">
        <v>4</v>
      </c>
      <c r="W53" s="109" t="s">
        <v>106</v>
      </c>
      <c r="X53" s="109">
        <v>191</v>
      </c>
      <c r="Y53" s="109">
        <v>2</v>
      </c>
      <c r="Z53" s="109" t="s">
        <v>106</v>
      </c>
      <c r="AA53" s="109" t="s">
        <v>113</v>
      </c>
      <c r="AB53" s="109" t="s">
        <v>113</v>
      </c>
      <c r="AC53" s="109" t="s">
        <v>113</v>
      </c>
      <c r="AD53" s="109" t="s">
        <v>113</v>
      </c>
      <c r="AE53" s="109" t="s">
        <v>113</v>
      </c>
      <c r="AF53" s="109" t="s">
        <v>113</v>
      </c>
      <c r="AG53" s="109" t="s">
        <v>124</v>
      </c>
      <c r="AH53" s="110">
        <v>42.8</v>
      </c>
      <c r="AI53" s="41" t="s">
        <v>138</v>
      </c>
      <c r="AJ53" s="41" t="s">
        <v>108</v>
      </c>
      <c r="AK53" s="45">
        <f t="shared" si="5"/>
        <v>1461</v>
      </c>
      <c r="AL53" s="41" t="s">
        <v>129</v>
      </c>
      <c r="AM53" s="45">
        <v>5</v>
      </c>
      <c r="AN53" s="41" t="s">
        <v>110</v>
      </c>
    </row>
    <row r="54" spans="1:40" s="114" customFormat="1" x14ac:dyDescent="0.25">
      <c r="A54" s="108" t="s">
        <v>230</v>
      </c>
      <c r="B54" s="41" t="s">
        <v>226</v>
      </c>
      <c r="C54" s="81">
        <v>2</v>
      </c>
      <c r="D54" s="41" t="s">
        <v>96</v>
      </c>
      <c r="E54" s="41" t="s">
        <v>342</v>
      </c>
      <c r="F54" s="41" t="s">
        <v>317</v>
      </c>
      <c r="G54" s="41" t="s">
        <v>336</v>
      </c>
      <c r="H54" s="111" t="s">
        <v>330</v>
      </c>
      <c r="I54" s="41" t="s">
        <v>309</v>
      </c>
      <c r="J54" s="109" t="s">
        <v>97</v>
      </c>
      <c r="K54" s="109" t="s">
        <v>124</v>
      </c>
      <c r="L54" s="109" t="s">
        <v>99</v>
      </c>
      <c r="M54" s="109">
        <v>4</v>
      </c>
      <c r="N54" s="109" t="s">
        <v>100</v>
      </c>
      <c r="O54" s="109">
        <v>1461</v>
      </c>
      <c r="P54" s="109" t="s">
        <v>101</v>
      </c>
      <c r="Q54" s="109" t="s">
        <v>102</v>
      </c>
      <c r="R54" s="109" t="s">
        <v>125</v>
      </c>
      <c r="S54" s="109" t="s">
        <v>126</v>
      </c>
      <c r="T54" s="109" t="s">
        <v>127</v>
      </c>
      <c r="U54" s="109">
        <v>141</v>
      </c>
      <c r="V54" s="109">
        <v>4</v>
      </c>
      <c r="W54" s="109" t="s">
        <v>106</v>
      </c>
      <c r="X54" s="109">
        <v>191</v>
      </c>
      <c r="Y54" s="109">
        <v>2</v>
      </c>
      <c r="Z54" s="109" t="s">
        <v>106</v>
      </c>
      <c r="AA54" s="109" t="s">
        <v>113</v>
      </c>
      <c r="AB54" s="109" t="s">
        <v>113</v>
      </c>
      <c r="AC54" s="109" t="s">
        <v>113</v>
      </c>
      <c r="AD54" s="109" t="s">
        <v>113</v>
      </c>
      <c r="AE54" s="109" t="s">
        <v>113</v>
      </c>
      <c r="AF54" s="109" t="s">
        <v>113</v>
      </c>
      <c r="AG54" s="109" t="s">
        <v>124</v>
      </c>
      <c r="AH54" s="110">
        <v>42.8</v>
      </c>
      <c r="AI54" s="41" t="s">
        <v>138</v>
      </c>
      <c r="AJ54" s="41" t="s">
        <v>108</v>
      </c>
      <c r="AK54" s="45">
        <f t="shared" si="5"/>
        <v>1461</v>
      </c>
      <c r="AL54" s="41" t="s">
        <v>129</v>
      </c>
      <c r="AM54" s="45">
        <v>5</v>
      </c>
      <c r="AN54" s="41" t="s">
        <v>110</v>
      </c>
    </row>
    <row r="55" spans="1:40" s="114" customFormat="1" x14ac:dyDescent="0.25">
      <c r="A55" s="108" t="s">
        <v>230</v>
      </c>
      <c r="B55" s="41" t="s">
        <v>226</v>
      </c>
      <c r="C55" s="81">
        <v>2</v>
      </c>
      <c r="D55" s="41" t="s">
        <v>96</v>
      </c>
      <c r="E55" s="41" t="s">
        <v>342</v>
      </c>
      <c r="F55" s="41" t="s">
        <v>317</v>
      </c>
      <c r="G55" s="41" t="s">
        <v>336</v>
      </c>
      <c r="H55" s="111" t="s">
        <v>332</v>
      </c>
      <c r="I55" s="41" t="s">
        <v>309</v>
      </c>
      <c r="J55" s="109" t="s">
        <v>97</v>
      </c>
      <c r="K55" s="109" t="s">
        <v>124</v>
      </c>
      <c r="L55" s="109" t="s">
        <v>99</v>
      </c>
      <c r="M55" s="109">
        <v>4</v>
      </c>
      <c r="N55" s="109" t="s">
        <v>100</v>
      </c>
      <c r="O55" s="109">
        <v>1461</v>
      </c>
      <c r="P55" s="109" t="s">
        <v>101</v>
      </c>
      <c r="Q55" s="109" t="s">
        <v>102</v>
      </c>
      <c r="R55" s="109" t="s">
        <v>125</v>
      </c>
      <c r="S55" s="109" t="s">
        <v>126</v>
      </c>
      <c r="T55" s="109" t="s">
        <v>127</v>
      </c>
      <c r="U55" s="109">
        <v>141</v>
      </c>
      <c r="V55" s="109">
        <v>4</v>
      </c>
      <c r="W55" s="109" t="s">
        <v>106</v>
      </c>
      <c r="X55" s="109">
        <v>191</v>
      </c>
      <c r="Y55" s="109">
        <v>2</v>
      </c>
      <c r="Z55" s="109" t="s">
        <v>106</v>
      </c>
      <c r="AA55" s="109" t="s">
        <v>113</v>
      </c>
      <c r="AB55" s="109" t="s">
        <v>113</v>
      </c>
      <c r="AC55" s="109" t="s">
        <v>113</v>
      </c>
      <c r="AD55" s="109" t="s">
        <v>113</v>
      </c>
      <c r="AE55" s="109" t="s">
        <v>113</v>
      </c>
      <c r="AF55" s="109" t="s">
        <v>113</v>
      </c>
      <c r="AG55" s="109" t="s">
        <v>124</v>
      </c>
      <c r="AH55" s="110">
        <v>42.8</v>
      </c>
      <c r="AI55" s="41" t="s">
        <v>138</v>
      </c>
      <c r="AJ55" s="41" t="s">
        <v>108</v>
      </c>
      <c r="AK55" s="45">
        <f t="shared" si="5"/>
        <v>1461</v>
      </c>
      <c r="AL55" s="41" t="s">
        <v>129</v>
      </c>
      <c r="AM55" s="45">
        <v>5</v>
      </c>
      <c r="AN55" s="41" t="s">
        <v>110</v>
      </c>
    </row>
    <row r="56" spans="1:40" s="114" customFormat="1" x14ac:dyDescent="0.25">
      <c r="A56" s="108" t="s">
        <v>230</v>
      </c>
      <c r="B56" s="41" t="s">
        <v>226</v>
      </c>
      <c r="C56" s="81">
        <v>2</v>
      </c>
      <c r="D56" s="41" t="s">
        <v>96</v>
      </c>
      <c r="E56" s="41" t="s">
        <v>342</v>
      </c>
      <c r="F56" s="41" t="s">
        <v>317</v>
      </c>
      <c r="G56" s="41" t="s">
        <v>336</v>
      </c>
      <c r="H56" s="111" t="s">
        <v>323</v>
      </c>
      <c r="I56" s="41" t="s">
        <v>309</v>
      </c>
      <c r="J56" s="109" t="s">
        <v>97</v>
      </c>
      <c r="K56" s="109" t="s">
        <v>124</v>
      </c>
      <c r="L56" s="109" t="s">
        <v>99</v>
      </c>
      <c r="M56" s="109">
        <v>4</v>
      </c>
      <c r="N56" s="109" t="s">
        <v>100</v>
      </c>
      <c r="O56" s="109">
        <v>1461</v>
      </c>
      <c r="P56" s="109" t="s">
        <v>101</v>
      </c>
      <c r="Q56" s="109" t="s">
        <v>102</v>
      </c>
      <c r="R56" s="109" t="s">
        <v>125</v>
      </c>
      <c r="S56" s="109" t="s">
        <v>126</v>
      </c>
      <c r="T56" s="109" t="s">
        <v>127</v>
      </c>
      <c r="U56" s="109">
        <v>141</v>
      </c>
      <c r="V56" s="109">
        <v>4</v>
      </c>
      <c r="W56" s="109" t="s">
        <v>106</v>
      </c>
      <c r="X56" s="109">
        <v>191</v>
      </c>
      <c r="Y56" s="109">
        <v>2</v>
      </c>
      <c r="Z56" s="109" t="s">
        <v>106</v>
      </c>
      <c r="AA56" s="109" t="s">
        <v>113</v>
      </c>
      <c r="AB56" s="109" t="s">
        <v>113</v>
      </c>
      <c r="AC56" s="109" t="s">
        <v>113</v>
      </c>
      <c r="AD56" s="109" t="s">
        <v>113</v>
      </c>
      <c r="AE56" s="109" t="s">
        <v>113</v>
      </c>
      <c r="AF56" s="109" t="s">
        <v>113</v>
      </c>
      <c r="AG56" s="109" t="s">
        <v>124</v>
      </c>
      <c r="AH56" s="110">
        <v>42.8</v>
      </c>
      <c r="AI56" s="41" t="s">
        <v>138</v>
      </c>
      <c r="AJ56" s="41" t="s">
        <v>108</v>
      </c>
      <c r="AK56" s="45">
        <f t="shared" si="5"/>
        <v>1461</v>
      </c>
      <c r="AL56" s="41" t="s">
        <v>129</v>
      </c>
      <c r="AM56" s="45">
        <v>5</v>
      </c>
      <c r="AN56" s="41" t="s">
        <v>110</v>
      </c>
    </row>
    <row r="57" spans="1:40" s="114" customFormat="1" x14ac:dyDescent="0.25">
      <c r="A57" s="108" t="s">
        <v>230</v>
      </c>
      <c r="B57" s="41" t="s">
        <v>226</v>
      </c>
      <c r="C57" s="81">
        <v>2</v>
      </c>
      <c r="D57" s="41" t="s">
        <v>96</v>
      </c>
      <c r="E57" s="41" t="s">
        <v>342</v>
      </c>
      <c r="F57" s="41" t="s">
        <v>317</v>
      </c>
      <c r="G57" s="41" t="s">
        <v>336</v>
      </c>
      <c r="H57" s="111" t="s">
        <v>333</v>
      </c>
      <c r="I57" s="41" t="s">
        <v>309</v>
      </c>
      <c r="J57" s="109" t="s">
        <v>97</v>
      </c>
      <c r="K57" s="109" t="s">
        <v>124</v>
      </c>
      <c r="L57" s="109" t="s">
        <v>99</v>
      </c>
      <c r="M57" s="109">
        <v>4</v>
      </c>
      <c r="N57" s="109" t="s">
        <v>100</v>
      </c>
      <c r="O57" s="109">
        <v>1461</v>
      </c>
      <c r="P57" s="109" t="s">
        <v>101</v>
      </c>
      <c r="Q57" s="109" t="s">
        <v>102</v>
      </c>
      <c r="R57" s="109" t="s">
        <v>125</v>
      </c>
      <c r="S57" s="109" t="s">
        <v>126</v>
      </c>
      <c r="T57" s="109" t="s">
        <v>127</v>
      </c>
      <c r="U57" s="109">
        <v>141</v>
      </c>
      <c r="V57" s="109">
        <v>4</v>
      </c>
      <c r="W57" s="109" t="s">
        <v>106</v>
      </c>
      <c r="X57" s="109">
        <v>191</v>
      </c>
      <c r="Y57" s="109">
        <v>2</v>
      </c>
      <c r="Z57" s="109" t="s">
        <v>106</v>
      </c>
      <c r="AA57" s="109" t="s">
        <v>113</v>
      </c>
      <c r="AB57" s="109" t="s">
        <v>113</v>
      </c>
      <c r="AC57" s="109" t="s">
        <v>113</v>
      </c>
      <c r="AD57" s="109" t="s">
        <v>113</v>
      </c>
      <c r="AE57" s="109" t="s">
        <v>113</v>
      </c>
      <c r="AF57" s="109" t="s">
        <v>113</v>
      </c>
      <c r="AG57" s="109" t="s">
        <v>124</v>
      </c>
      <c r="AH57" s="110">
        <v>42.8</v>
      </c>
      <c r="AI57" s="41" t="s">
        <v>138</v>
      </c>
      <c r="AJ57" s="41" t="s">
        <v>108</v>
      </c>
      <c r="AK57" s="45">
        <f t="shared" si="5"/>
        <v>1461</v>
      </c>
      <c r="AL57" s="41" t="s">
        <v>129</v>
      </c>
      <c r="AM57" s="45">
        <v>5</v>
      </c>
      <c r="AN57" s="41" t="s">
        <v>110</v>
      </c>
    </row>
    <row r="58" spans="1:40" s="114" customFormat="1" x14ac:dyDescent="0.25">
      <c r="A58" s="108" t="s">
        <v>230</v>
      </c>
      <c r="B58" s="41" t="s">
        <v>226</v>
      </c>
      <c r="C58" s="81">
        <v>2</v>
      </c>
      <c r="D58" s="41" t="s">
        <v>96</v>
      </c>
      <c r="E58" s="41" t="s">
        <v>342</v>
      </c>
      <c r="F58" s="41" t="s">
        <v>317</v>
      </c>
      <c r="G58" s="41" t="s">
        <v>336</v>
      </c>
      <c r="H58" s="111" t="s">
        <v>334</v>
      </c>
      <c r="I58" s="41" t="s">
        <v>309</v>
      </c>
      <c r="J58" s="109" t="s">
        <v>97</v>
      </c>
      <c r="K58" s="109" t="s">
        <v>124</v>
      </c>
      <c r="L58" s="109" t="s">
        <v>99</v>
      </c>
      <c r="M58" s="109">
        <v>4</v>
      </c>
      <c r="N58" s="109" t="s">
        <v>100</v>
      </c>
      <c r="O58" s="109">
        <v>1461</v>
      </c>
      <c r="P58" s="109" t="s">
        <v>101</v>
      </c>
      <c r="Q58" s="109" t="s">
        <v>102</v>
      </c>
      <c r="R58" s="109" t="s">
        <v>125</v>
      </c>
      <c r="S58" s="109" t="s">
        <v>126</v>
      </c>
      <c r="T58" s="109" t="s">
        <v>127</v>
      </c>
      <c r="U58" s="109">
        <v>141</v>
      </c>
      <c r="V58" s="109">
        <v>4</v>
      </c>
      <c r="W58" s="109" t="s">
        <v>106</v>
      </c>
      <c r="X58" s="109">
        <v>191</v>
      </c>
      <c r="Y58" s="109">
        <v>2</v>
      </c>
      <c r="Z58" s="109" t="s">
        <v>106</v>
      </c>
      <c r="AA58" s="109" t="s">
        <v>113</v>
      </c>
      <c r="AB58" s="109" t="s">
        <v>113</v>
      </c>
      <c r="AC58" s="109" t="s">
        <v>113</v>
      </c>
      <c r="AD58" s="109" t="s">
        <v>113</v>
      </c>
      <c r="AE58" s="109" t="s">
        <v>113</v>
      </c>
      <c r="AF58" s="109" t="s">
        <v>113</v>
      </c>
      <c r="AG58" s="109" t="s">
        <v>124</v>
      </c>
      <c r="AH58" s="110">
        <v>42.8</v>
      </c>
      <c r="AI58" s="41" t="s">
        <v>138</v>
      </c>
      <c r="AJ58" s="41" t="s">
        <v>108</v>
      </c>
      <c r="AK58" s="45">
        <f t="shared" si="5"/>
        <v>1461</v>
      </c>
      <c r="AL58" s="41" t="s">
        <v>129</v>
      </c>
      <c r="AM58" s="45">
        <v>5</v>
      </c>
      <c r="AN58" s="41" t="s">
        <v>110</v>
      </c>
    </row>
    <row r="59" spans="1:40" s="114" customFormat="1" x14ac:dyDescent="0.25">
      <c r="A59" s="108" t="s">
        <v>230</v>
      </c>
      <c r="B59" s="41" t="s">
        <v>226</v>
      </c>
      <c r="C59" s="81">
        <v>2</v>
      </c>
      <c r="D59" s="41" t="s">
        <v>96</v>
      </c>
      <c r="E59" s="41" t="s">
        <v>342</v>
      </c>
      <c r="F59" s="41" t="s">
        <v>317</v>
      </c>
      <c r="G59" s="41" t="s">
        <v>337</v>
      </c>
      <c r="H59" s="111" t="s">
        <v>324</v>
      </c>
      <c r="I59" s="41" t="s">
        <v>309</v>
      </c>
      <c r="J59" s="109" t="s">
        <v>97</v>
      </c>
      <c r="K59" s="109" t="s">
        <v>124</v>
      </c>
      <c r="L59" s="109" t="s">
        <v>99</v>
      </c>
      <c r="M59" s="109">
        <v>4</v>
      </c>
      <c r="N59" s="109" t="s">
        <v>100</v>
      </c>
      <c r="O59" s="109">
        <v>1461</v>
      </c>
      <c r="P59" s="109" t="s">
        <v>101</v>
      </c>
      <c r="Q59" s="109" t="s">
        <v>102</v>
      </c>
      <c r="R59" s="109" t="s">
        <v>125</v>
      </c>
      <c r="S59" s="109" t="s">
        <v>126</v>
      </c>
      <c r="T59" s="109" t="s">
        <v>127</v>
      </c>
      <c r="U59" s="109">
        <v>141</v>
      </c>
      <c r="V59" s="109">
        <v>4</v>
      </c>
      <c r="W59" s="109" t="s">
        <v>106</v>
      </c>
      <c r="X59" s="109">
        <v>191</v>
      </c>
      <c r="Y59" s="109">
        <v>2</v>
      </c>
      <c r="Z59" s="109" t="s">
        <v>106</v>
      </c>
      <c r="AA59" s="109" t="s">
        <v>113</v>
      </c>
      <c r="AB59" s="109" t="s">
        <v>113</v>
      </c>
      <c r="AC59" s="109" t="s">
        <v>113</v>
      </c>
      <c r="AD59" s="109" t="s">
        <v>113</v>
      </c>
      <c r="AE59" s="109" t="s">
        <v>113</v>
      </c>
      <c r="AF59" s="109" t="s">
        <v>113</v>
      </c>
      <c r="AG59" s="109" t="s">
        <v>124</v>
      </c>
      <c r="AH59" s="110">
        <v>42.8</v>
      </c>
      <c r="AI59" s="41" t="s">
        <v>138</v>
      </c>
      <c r="AJ59" s="41" t="s">
        <v>108</v>
      </c>
      <c r="AK59" s="45">
        <f t="shared" si="5"/>
        <v>1461</v>
      </c>
      <c r="AL59" s="41" t="s">
        <v>129</v>
      </c>
      <c r="AM59" s="45">
        <v>5</v>
      </c>
      <c r="AN59" s="41" t="s">
        <v>110</v>
      </c>
    </row>
    <row r="60" spans="1:40" s="114" customFormat="1" x14ac:dyDescent="0.25">
      <c r="A60" s="108" t="s">
        <v>307</v>
      </c>
      <c r="B60" s="41" t="s">
        <v>184</v>
      </c>
      <c r="C60" s="81">
        <v>2</v>
      </c>
      <c r="D60" s="81" t="s">
        <v>96</v>
      </c>
      <c r="E60" s="41" t="s">
        <v>343</v>
      </c>
      <c r="F60" s="41" t="s">
        <v>185</v>
      </c>
      <c r="G60" s="112" t="s">
        <v>186</v>
      </c>
      <c r="H60" s="112" t="s">
        <v>190</v>
      </c>
      <c r="I60" s="41" t="s">
        <v>270</v>
      </c>
      <c r="J60" s="109" t="s">
        <v>97</v>
      </c>
      <c r="K60" s="109" t="s">
        <v>124</v>
      </c>
      <c r="L60" s="109" t="s">
        <v>99</v>
      </c>
      <c r="M60" s="109">
        <v>4</v>
      </c>
      <c r="N60" s="109" t="s">
        <v>100</v>
      </c>
      <c r="O60" s="109">
        <v>1461</v>
      </c>
      <c r="P60" s="109" t="s">
        <v>101</v>
      </c>
      <c r="Q60" s="109" t="s">
        <v>102</v>
      </c>
      <c r="R60" s="109" t="s">
        <v>125</v>
      </c>
      <c r="S60" s="109" t="s">
        <v>126</v>
      </c>
      <c r="T60" s="109" t="s">
        <v>127</v>
      </c>
      <c r="U60" s="113">
        <v>325</v>
      </c>
      <c r="V60" s="109">
        <v>5</v>
      </c>
      <c r="W60" s="109" t="s">
        <v>106</v>
      </c>
      <c r="X60" s="109">
        <v>309</v>
      </c>
      <c r="Y60" s="109">
        <v>1</v>
      </c>
      <c r="Z60" s="109" t="s">
        <v>106</v>
      </c>
      <c r="AA60" s="109" t="s">
        <v>113</v>
      </c>
      <c r="AB60" s="109" t="s">
        <v>113</v>
      </c>
      <c r="AC60" s="109" t="s">
        <v>113</v>
      </c>
      <c r="AD60" s="109" t="s">
        <v>113</v>
      </c>
      <c r="AE60" s="109" t="s">
        <v>113</v>
      </c>
      <c r="AF60" s="109" t="s">
        <v>113</v>
      </c>
      <c r="AG60" s="109" t="s">
        <v>124</v>
      </c>
      <c r="AH60" s="110">
        <f>81/(1.279+0.025)</f>
        <v>62.116564417177919</v>
      </c>
      <c r="AI60" s="109" t="s">
        <v>128</v>
      </c>
      <c r="AJ60" s="109" t="s">
        <v>108</v>
      </c>
      <c r="AK60" s="109">
        <f>O60</f>
        <v>1461</v>
      </c>
      <c r="AL60" s="109" t="s">
        <v>129</v>
      </c>
      <c r="AM60" s="109">
        <v>6</v>
      </c>
      <c r="AN60" s="109" t="s">
        <v>205</v>
      </c>
    </row>
    <row r="61" spans="1:40" s="114" customFormat="1" x14ac:dyDescent="0.25">
      <c r="A61" s="108" t="s">
        <v>307</v>
      </c>
      <c r="B61" s="41" t="s">
        <v>184</v>
      </c>
      <c r="C61" s="81">
        <v>2</v>
      </c>
      <c r="D61" s="81" t="s">
        <v>96</v>
      </c>
      <c r="E61" s="41" t="s">
        <v>343</v>
      </c>
      <c r="F61" s="41" t="s">
        <v>185</v>
      </c>
      <c r="G61" s="112" t="s">
        <v>187</v>
      </c>
      <c r="H61" s="112" t="s">
        <v>190</v>
      </c>
      <c r="I61" s="41" t="s">
        <v>270</v>
      </c>
      <c r="J61" s="109" t="s">
        <v>97</v>
      </c>
      <c r="K61" s="109" t="s">
        <v>124</v>
      </c>
      <c r="L61" s="109" t="s">
        <v>99</v>
      </c>
      <c r="M61" s="109">
        <v>4</v>
      </c>
      <c r="N61" s="109" t="s">
        <v>100</v>
      </c>
      <c r="O61" s="109">
        <v>1461</v>
      </c>
      <c r="P61" s="109" t="s">
        <v>101</v>
      </c>
      <c r="Q61" s="109" t="s">
        <v>102</v>
      </c>
      <c r="R61" s="109" t="s">
        <v>125</v>
      </c>
      <c r="S61" s="109" t="s">
        <v>126</v>
      </c>
      <c r="T61" s="109" t="s">
        <v>127</v>
      </c>
      <c r="U61" s="113">
        <v>325</v>
      </c>
      <c r="V61" s="109">
        <v>5</v>
      </c>
      <c r="W61" s="109" t="s">
        <v>106</v>
      </c>
      <c r="X61" s="109">
        <v>309</v>
      </c>
      <c r="Y61" s="109">
        <v>1</v>
      </c>
      <c r="Z61" s="109" t="s">
        <v>106</v>
      </c>
      <c r="AA61" s="109" t="s">
        <v>113</v>
      </c>
      <c r="AB61" s="109" t="s">
        <v>113</v>
      </c>
      <c r="AC61" s="109" t="s">
        <v>113</v>
      </c>
      <c r="AD61" s="109" t="s">
        <v>113</v>
      </c>
      <c r="AE61" s="109" t="s">
        <v>113</v>
      </c>
      <c r="AF61" s="109" t="s">
        <v>113</v>
      </c>
      <c r="AG61" s="109" t="s">
        <v>124</v>
      </c>
      <c r="AH61" s="110">
        <f>81/(1.279+0.025)</f>
        <v>62.116564417177919</v>
      </c>
      <c r="AI61" s="109" t="s">
        <v>128</v>
      </c>
      <c r="AJ61" s="109" t="s">
        <v>108</v>
      </c>
      <c r="AK61" s="109">
        <f>O61</f>
        <v>1461</v>
      </c>
      <c r="AL61" s="109" t="s">
        <v>129</v>
      </c>
      <c r="AM61" s="109">
        <v>6</v>
      </c>
      <c r="AN61" s="109" t="s">
        <v>205</v>
      </c>
    </row>
    <row r="62" spans="1:40" s="114" customFormat="1" x14ac:dyDescent="0.25">
      <c r="A62" s="108" t="s">
        <v>307</v>
      </c>
      <c r="B62" s="41" t="s">
        <v>184</v>
      </c>
      <c r="C62" s="81">
        <v>2</v>
      </c>
      <c r="D62" s="81" t="s">
        <v>96</v>
      </c>
      <c r="E62" s="41" t="s">
        <v>343</v>
      </c>
      <c r="F62" s="41" t="s">
        <v>185</v>
      </c>
      <c r="G62" s="112" t="s">
        <v>188</v>
      </c>
      <c r="H62" s="112">
        <v>16</v>
      </c>
      <c r="I62" s="41" t="s">
        <v>270</v>
      </c>
      <c r="J62" s="109" t="s">
        <v>97</v>
      </c>
      <c r="K62" s="109" t="s">
        <v>124</v>
      </c>
      <c r="L62" s="109" t="s">
        <v>99</v>
      </c>
      <c r="M62" s="109">
        <v>4</v>
      </c>
      <c r="N62" s="109" t="s">
        <v>100</v>
      </c>
      <c r="O62" s="109">
        <v>1461</v>
      </c>
      <c r="P62" s="109" t="s">
        <v>101</v>
      </c>
      <c r="Q62" s="109" t="s">
        <v>102</v>
      </c>
      <c r="R62" s="109" t="s">
        <v>125</v>
      </c>
      <c r="S62" s="109" t="s">
        <v>126</v>
      </c>
      <c r="T62" s="109" t="s">
        <v>127</v>
      </c>
      <c r="U62" s="113">
        <v>325</v>
      </c>
      <c r="V62" s="109">
        <v>5</v>
      </c>
      <c r="W62" s="109" t="s">
        <v>106</v>
      </c>
      <c r="X62" s="109">
        <v>309</v>
      </c>
      <c r="Y62" s="109">
        <v>1</v>
      </c>
      <c r="Z62" s="109" t="s">
        <v>106</v>
      </c>
      <c r="AA62" s="109" t="s">
        <v>113</v>
      </c>
      <c r="AB62" s="109" t="s">
        <v>113</v>
      </c>
      <c r="AC62" s="109" t="s">
        <v>113</v>
      </c>
      <c r="AD62" s="109" t="s">
        <v>113</v>
      </c>
      <c r="AE62" s="109" t="s">
        <v>113</v>
      </c>
      <c r="AF62" s="109" t="s">
        <v>113</v>
      </c>
      <c r="AG62" s="109" t="s">
        <v>124</v>
      </c>
      <c r="AH62" s="110">
        <f>81/(1.279+0.025)</f>
        <v>62.116564417177919</v>
      </c>
      <c r="AI62" s="109" t="s">
        <v>128</v>
      </c>
      <c r="AJ62" s="109" t="s">
        <v>108</v>
      </c>
      <c r="AK62" s="109">
        <f>O62</f>
        <v>1461</v>
      </c>
      <c r="AL62" s="109" t="s">
        <v>129</v>
      </c>
      <c r="AM62" s="109">
        <v>6</v>
      </c>
      <c r="AN62" s="109" t="s">
        <v>205</v>
      </c>
    </row>
    <row r="63" spans="1:40" s="114" customFormat="1" x14ac:dyDescent="0.25">
      <c r="A63" s="108" t="s">
        <v>307</v>
      </c>
      <c r="B63" s="41" t="s">
        <v>184</v>
      </c>
      <c r="C63" s="81">
        <v>2</v>
      </c>
      <c r="D63" s="81" t="s">
        <v>96</v>
      </c>
      <c r="E63" s="41" t="s">
        <v>343</v>
      </c>
      <c r="F63" s="41" t="s">
        <v>185</v>
      </c>
      <c r="G63" s="112" t="s">
        <v>189</v>
      </c>
      <c r="H63" s="112">
        <v>16</v>
      </c>
      <c r="I63" s="41" t="s">
        <v>270</v>
      </c>
      <c r="J63" s="109" t="s">
        <v>97</v>
      </c>
      <c r="K63" s="109" t="s">
        <v>124</v>
      </c>
      <c r="L63" s="109" t="s">
        <v>99</v>
      </c>
      <c r="M63" s="109">
        <v>4</v>
      </c>
      <c r="N63" s="109" t="s">
        <v>100</v>
      </c>
      <c r="O63" s="109">
        <v>1461</v>
      </c>
      <c r="P63" s="109" t="s">
        <v>101</v>
      </c>
      <c r="Q63" s="109" t="s">
        <v>102</v>
      </c>
      <c r="R63" s="109" t="s">
        <v>125</v>
      </c>
      <c r="S63" s="109" t="s">
        <v>126</v>
      </c>
      <c r="T63" s="109" t="s">
        <v>127</v>
      </c>
      <c r="U63" s="113">
        <v>325</v>
      </c>
      <c r="V63" s="109">
        <v>5</v>
      </c>
      <c r="W63" s="109" t="s">
        <v>106</v>
      </c>
      <c r="X63" s="109">
        <v>309</v>
      </c>
      <c r="Y63" s="109">
        <v>1</v>
      </c>
      <c r="Z63" s="109" t="s">
        <v>106</v>
      </c>
      <c r="AA63" s="109" t="s">
        <v>113</v>
      </c>
      <c r="AB63" s="109" t="s">
        <v>113</v>
      </c>
      <c r="AC63" s="109" t="s">
        <v>113</v>
      </c>
      <c r="AD63" s="109" t="s">
        <v>113</v>
      </c>
      <c r="AE63" s="109" t="s">
        <v>113</v>
      </c>
      <c r="AF63" s="109" t="s">
        <v>113</v>
      </c>
      <c r="AG63" s="109" t="s">
        <v>124</v>
      </c>
      <c r="AH63" s="110">
        <f>81/(1.279+0.025)</f>
        <v>62.116564417177919</v>
      </c>
      <c r="AI63" s="109" t="s">
        <v>128</v>
      </c>
      <c r="AJ63" s="109" t="s">
        <v>108</v>
      </c>
      <c r="AK63" s="109">
        <f>O63</f>
        <v>1461</v>
      </c>
      <c r="AL63" s="109" t="s">
        <v>129</v>
      </c>
      <c r="AM63" s="109">
        <v>6</v>
      </c>
      <c r="AN63" s="109" t="s">
        <v>205</v>
      </c>
    </row>
    <row r="70" spans="4:4" x14ac:dyDescent="0.25">
      <c r="D70" s="93"/>
    </row>
    <row r="71" spans="4:4" x14ac:dyDescent="0.25">
      <c r="D71" s="90"/>
    </row>
    <row r="72" spans="4:4" x14ac:dyDescent="0.25">
      <c r="D72" s="90"/>
    </row>
    <row r="73" spans="4:4" x14ac:dyDescent="0.25">
      <c r="D73" s="93"/>
    </row>
  </sheetData>
  <autoFilter ref="A12:A63"/>
  <mergeCells count="16">
    <mergeCell ref="A8:A11"/>
    <mergeCell ref="AG7:AM7"/>
    <mergeCell ref="U8:Z8"/>
    <mergeCell ref="AA8:AF8"/>
    <mergeCell ref="E2:I3"/>
    <mergeCell ref="D8:D11"/>
    <mergeCell ref="B8:B11"/>
    <mergeCell ref="C8:C11"/>
    <mergeCell ref="E8:E11"/>
    <mergeCell ref="F8:F11"/>
    <mergeCell ref="G8:G11"/>
    <mergeCell ref="H8:H11"/>
    <mergeCell ref="I8:I11"/>
    <mergeCell ref="B7:I7"/>
    <mergeCell ref="J7:T7"/>
    <mergeCell ref="U7:AF7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2:AN26"/>
  <sheetViews>
    <sheetView zoomScaleNormal="100" workbookViewId="0"/>
  </sheetViews>
  <sheetFormatPr baseColWidth="10" defaultColWidth="11.5703125" defaultRowHeight="15" x14ac:dyDescent="0.25"/>
  <cols>
    <col min="1" max="1" width="39" style="57" bestFit="1" customWidth="1"/>
    <col min="2" max="2" width="17" style="57" customWidth="1"/>
    <col min="3" max="3" width="6.85546875" style="57" customWidth="1"/>
    <col min="4" max="4" width="9.42578125" style="57" customWidth="1"/>
    <col min="5" max="5" width="32.85546875" style="57" bestFit="1" customWidth="1"/>
    <col min="6" max="6" width="5.140625" style="57" bestFit="1" customWidth="1"/>
    <col min="7" max="7" width="7.140625" style="57" bestFit="1" customWidth="1"/>
    <col min="8" max="8" width="14.28515625" style="57" bestFit="1" customWidth="1"/>
    <col min="9" max="9" width="23.140625" style="57" bestFit="1" customWidth="1"/>
    <col min="10" max="10" width="7.28515625" style="57" bestFit="1" customWidth="1"/>
    <col min="11" max="11" width="5.85546875" style="57" bestFit="1" customWidth="1"/>
    <col min="12" max="12" width="7.7109375" style="57" bestFit="1" customWidth="1"/>
    <col min="13" max="13" width="6.28515625" style="57" bestFit="1" customWidth="1"/>
    <col min="14" max="14" width="7" style="57" bestFit="1" customWidth="1"/>
    <col min="15" max="15" width="7.28515625" style="57" bestFit="1" customWidth="1"/>
    <col min="16" max="16" width="8.28515625" style="57" bestFit="1" customWidth="1"/>
    <col min="17" max="17" width="7.28515625" style="57" bestFit="1" customWidth="1"/>
    <col min="18" max="18" width="16.7109375" style="57" bestFit="1" customWidth="1"/>
    <col min="19" max="19" width="14.28515625" style="57" bestFit="1" customWidth="1"/>
    <col min="20" max="20" width="22.7109375" style="57" bestFit="1" customWidth="1"/>
    <col min="21" max="32" width="9.5703125" style="57" customWidth="1"/>
    <col min="33" max="33" width="8.140625" style="57" bestFit="1" customWidth="1"/>
    <col min="34" max="34" width="16.28515625" style="57" bestFit="1" customWidth="1"/>
    <col min="35" max="37" width="11.5703125" style="57"/>
    <col min="38" max="38" width="14.7109375" style="57" bestFit="1" customWidth="1"/>
    <col min="39" max="39" width="11.5703125" style="57"/>
    <col min="40" max="40" width="13" style="57" customWidth="1"/>
    <col min="41" max="16384" width="11.5703125" style="57"/>
  </cols>
  <sheetData>
    <row r="2" spans="1:40" x14ac:dyDescent="0.25">
      <c r="E2" s="128" t="s">
        <v>144</v>
      </c>
      <c r="F2" s="128"/>
      <c r="G2" s="128"/>
      <c r="H2" s="128"/>
      <c r="I2" s="128"/>
    </row>
    <row r="3" spans="1:40" x14ac:dyDescent="0.25">
      <c r="E3" s="128"/>
      <c r="F3" s="128"/>
      <c r="G3" s="128"/>
      <c r="H3" s="128"/>
      <c r="I3" s="128"/>
    </row>
    <row r="4" spans="1:40" x14ac:dyDescent="0.25">
      <c r="E4" s="58"/>
      <c r="F4" s="58"/>
      <c r="G4" s="58"/>
      <c r="H4" s="58"/>
      <c r="I4" s="58"/>
    </row>
    <row r="7" spans="1:40" s="62" customFormat="1" x14ac:dyDescent="0.25">
      <c r="B7" s="129" t="s">
        <v>85</v>
      </c>
      <c r="C7" s="130"/>
      <c r="D7" s="130"/>
      <c r="E7" s="130"/>
      <c r="F7" s="131"/>
      <c r="G7" s="131"/>
      <c r="H7" s="131"/>
      <c r="I7" s="132"/>
      <c r="J7" s="123" t="s">
        <v>1</v>
      </c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2" t="s">
        <v>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2" t="s">
        <v>3</v>
      </c>
      <c r="AH7" s="123"/>
      <c r="AI7" s="123"/>
      <c r="AJ7" s="123"/>
      <c r="AK7" s="123"/>
      <c r="AL7" s="123"/>
      <c r="AM7" s="124"/>
      <c r="AN7" s="61" t="s">
        <v>22</v>
      </c>
    </row>
    <row r="8" spans="1:40" s="62" customFormat="1" x14ac:dyDescent="0.25">
      <c r="A8" s="119"/>
      <c r="B8" s="119" t="s">
        <v>145</v>
      </c>
      <c r="C8" s="119" t="s">
        <v>146</v>
      </c>
      <c r="D8" s="119" t="s">
        <v>147</v>
      </c>
      <c r="E8" s="119" t="s">
        <v>42</v>
      </c>
      <c r="F8" s="119" t="s">
        <v>43</v>
      </c>
      <c r="G8" s="119" t="s">
        <v>91</v>
      </c>
      <c r="H8" s="119" t="s">
        <v>0</v>
      </c>
      <c r="I8" s="119" t="s">
        <v>44</v>
      </c>
      <c r="J8" s="86" t="s">
        <v>4</v>
      </c>
      <c r="K8" s="63" t="s">
        <v>5</v>
      </c>
      <c r="L8" s="86" t="s">
        <v>6</v>
      </c>
      <c r="M8" s="63" t="s">
        <v>7</v>
      </c>
      <c r="N8" s="86" t="s">
        <v>8</v>
      </c>
      <c r="O8" s="63" t="s">
        <v>9</v>
      </c>
      <c r="P8" s="86" t="s">
        <v>10</v>
      </c>
      <c r="Q8" s="63" t="s">
        <v>11</v>
      </c>
      <c r="R8" s="86" t="s">
        <v>12</v>
      </c>
      <c r="S8" s="63" t="s">
        <v>13</v>
      </c>
      <c r="T8" s="63" t="s">
        <v>14</v>
      </c>
      <c r="U8" s="125" t="s">
        <v>148</v>
      </c>
      <c r="V8" s="126"/>
      <c r="W8" s="126"/>
      <c r="X8" s="126"/>
      <c r="Y8" s="126"/>
      <c r="Z8" s="127"/>
      <c r="AA8" s="125" t="s">
        <v>149</v>
      </c>
      <c r="AB8" s="126"/>
      <c r="AC8" s="126"/>
      <c r="AD8" s="126"/>
      <c r="AE8" s="126"/>
      <c r="AF8" s="127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8" x14ac:dyDescent="0.35">
      <c r="A9" s="120"/>
      <c r="B9" s="120"/>
      <c r="C9" s="120"/>
      <c r="D9" s="120" t="s">
        <v>89</v>
      </c>
      <c r="E9" s="120"/>
      <c r="F9" s="120"/>
      <c r="G9" s="120"/>
      <c r="H9" s="120"/>
      <c r="I9" s="120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25">
      <c r="A10" s="120"/>
      <c r="B10" s="120"/>
      <c r="C10" s="120"/>
      <c r="D10" s="120" t="s">
        <v>88</v>
      </c>
      <c r="E10" s="120"/>
      <c r="F10" s="120"/>
      <c r="G10" s="120"/>
      <c r="H10" s="120"/>
      <c r="I10" s="120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s="85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25">
      <c r="A13" s="107" t="s">
        <v>194</v>
      </c>
      <c r="B13" s="44" t="s">
        <v>191</v>
      </c>
      <c r="C13" s="47">
        <v>2</v>
      </c>
      <c r="D13" s="47" t="s">
        <v>96</v>
      </c>
      <c r="E13" s="44" t="s">
        <v>347</v>
      </c>
      <c r="F13" s="44" t="s">
        <v>114</v>
      </c>
      <c r="G13" s="89" t="s">
        <v>132</v>
      </c>
      <c r="H13" s="89" t="s">
        <v>195</v>
      </c>
      <c r="I13" s="44" t="s">
        <v>271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1598</v>
      </c>
      <c r="P13" s="59" t="s">
        <v>101</v>
      </c>
      <c r="Q13" s="59" t="s">
        <v>102</v>
      </c>
      <c r="R13" s="59" t="s">
        <v>192</v>
      </c>
      <c r="S13" s="59" t="s">
        <v>126</v>
      </c>
      <c r="T13" s="59" t="s">
        <v>193</v>
      </c>
      <c r="U13" s="53">
        <v>146</v>
      </c>
      <c r="V13" s="54">
        <v>16</v>
      </c>
      <c r="W13" s="54" t="s">
        <v>106</v>
      </c>
      <c r="X13" s="54">
        <v>250</v>
      </c>
      <c r="Y13" s="54">
        <v>1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72</v>
      </c>
      <c r="AI13" s="59" t="s">
        <v>138</v>
      </c>
      <c r="AJ13" s="59" t="s">
        <v>108</v>
      </c>
      <c r="AK13" s="59">
        <f>O13</f>
        <v>1598</v>
      </c>
      <c r="AL13" s="59" t="s">
        <v>129</v>
      </c>
      <c r="AM13" s="59">
        <v>1</v>
      </c>
      <c r="AN13" s="54" t="s">
        <v>110</v>
      </c>
    </row>
    <row r="14" spans="1:40" s="60" customFormat="1" x14ac:dyDescent="0.25">
      <c r="A14" s="107" t="s">
        <v>198</v>
      </c>
      <c r="B14" s="44" t="s">
        <v>191</v>
      </c>
      <c r="C14" s="47">
        <v>2</v>
      </c>
      <c r="D14" s="47" t="s">
        <v>96</v>
      </c>
      <c r="E14" s="44" t="s">
        <v>347</v>
      </c>
      <c r="F14" s="44" t="s">
        <v>114</v>
      </c>
      <c r="G14" s="89" t="s">
        <v>135</v>
      </c>
      <c r="H14" s="89" t="s">
        <v>195</v>
      </c>
      <c r="I14" s="44" t="s">
        <v>271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1598</v>
      </c>
      <c r="P14" s="59" t="s">
        <v>101</v>
      </c>
      <c r="Q14" s="59" t="s">
        <v>102</v>
      </c>
      <c r="R14" s="59" t="s">
        <v>192</v>
      </c>
      <c r="S14" s="59" t="s">
        <v>126</v>
      </c>
      <c r="T14" s="59" t="s">
        <v>193</v>
      </c>
      <c r="U14" s="53">
        <v>146</v>
      </c>
      <c r="V14" s="54">
        <v>16</v>
      </c>
      <c r="W14" s="54" t="s">
        <v>106</v>
      </c>
      <c r="X14" s="54">
        <v>250</v>
      </c>
      <c r="Y14" s="54">
        <v>1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67.05</v>
      </c>
      <c r="AI14" s="59" t="s">
        <v>138</v>
      </c>
      <c r="AJ14" s="59" t="s">
        <v>108</v>
      </c>
      <c r="AK14" s="59">
        <f t="shared" ref="AK14:AK17" si="0">O14</f>
        <v>1598</v>
      </c>
      <c r="AL14" s="59" t="s">
        <v>129</v>
      </c>
      <c r="AM14" s="54">
        <v>1</v>
      </c>
      <c r="AN14" s="54" t="s">
        <v>110</v>
      </c>
    </row>
    <row r="15" spans="1:40" s="60" customFormat="1" x14ac:dyDescent="0.25">
      <c r="A15" s="107" t="s">
        <v>198</v>
      </c>
      <c r="B15" s="44" t="s">
        <v>191</v>
      </c>
      <c r="C15" s="47">
        <v>2</v>
      </c>
      <c r="D15" s="47" t="s">
        <v>96</v>
      </c>
      <c r="E15" s="44" t="s">
        <v>347</v>
      </c>
      <c r="F15" s="44" t="s">
        <v>114</v>
      </c>
      <c r="G15" s="89" t="s">
        <v>135</v>
      </c>
      <c r="H15" s="44" t="s">
        <v>196</v>
      </c>
      <c r="I15" s="44" t="s">
        <v>271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1598</v>
      </c>
      <c r="P15" s="59" t="s">
        <v>101</v>
      </c>
      <c r="Q15" s="59" t="s">
        <v>102</v>
      </c>
      <c r="R15" s="59" t="s">
        <v>192</v>
      </c>
      <c r="S15" s="59" t="s">
        <v>126</v>
      </c>
      <c r="T15" s="59" t="s">
        <v>193</v>
      </c>
      <c r="U15" s="53">
        <v>146</v>
      </c>
      <c r="V15" s="54">
        <v>16</v>
      </c>
      <c r="W15" s="54" t="s">
        <v>106</v>
      </c>
      <c r="X15" s="54">
        <v>250</v>
      </c>
      <c r="Y15" s="54">
        <v>1</v>
      </c>
      <c r="Z15" s="54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67.05</v>
      </c>
      <c r="AI15" s="59" t="s">
        <v>138</v>
      </c>
      <c r="AJ15" s="59" t="s">
        <v>108</v>
      </c>
      <c r="AK15" s="59">
        <f t="shared" si="0"/>
        <v>1598</v>
      </c>
      <c r="AL15" s="59" t="s">
        <v>129</v>
      </c>
      <c r="AM15" s="54">
        <v>1</v>
      </c>
      <c r="AN15" s="44" t="s">
        <v>110</v>
      </c>
    </row>
    <row r="16" spans="1:40" s="60" customFormat="1" x14ac:dyDescent="0.25">
      <c r="A16" s="107" t="s">
        <v>199</v>
      </c>
      <c r="B16" s="44" t="s">
        <v>197</v>
      </c>
      <c r="C16" s="47">
        <v>2</v>
      </c>
      <c r="D16" s="47" t="s">
        <v>96</v>
      </c>
      <c r="E16" s="44" t="s">
        <v>299</v>
      </c>
      <c r="F16" s="44" t="s">
        <v>201</v>
      </c>
      <c r="G16" s="89" t="s">
        <v>203</v>
      </c>
      <c r="H16" s="89" t="s">
        <v>202</v>
      </c>
      <c r="I16" s="44" t="s">
        <v>298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1598</v>
      </c>
      <c r="P16" s="59" t="s">
        <v>101</v>
      </c>
      <c r="Q16" s="59" t="s">
        <v>102</v>
      </c>
      <c r="R16" s="59" t="s">
        <v>192</v>
      </c>
      <c r="S16" s="59" t="s">
        <v>126</v>
      </c>
      <c r="T16" s="59" t="s">
        <v>193</v>
      </c>
      <c r="U16" s="53">
        <v>196</v>
      </c>
      <c r="V16" s="54">
        <v>1</v>
      </c>
      <c r="W16" s="54" t="s">
        <v>106</v>
      </c>
      <c r="X16" s="54">
        <v>388</v>
      </c>
      <c r="Y16" s="54">
        <v>1</v>
      </c>
      <c r="Z16" s="54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54" t="s">
        <v>124</v>
      </c>
      <c r="AH16" s="52">
        <v>78.430000000000007</v>
      </c>
      <c r="AI16" s="59" t="s">
        <v>138</v>
      </c>
      <c r="AJ16" s="59" t="s">
        <v>108</v>
      </c>
      <c r="AK16" s="59">
        <f t="shared" si="0"/>
        <v>1598</v>
      </c>
      <c r="AL16" s="59" t="s">
        <v>129</v>
      </c>
      <c r="AM16" s="54">
        <v>2</v>
      </c>
      <c r="AN16" s="54" t="s">
        <v>205</v>
      </c>
    </row>
    <row r="17" spans="1:40" s="60" customFormat="1" x14ac:dyDescent="0.25">
      <c r="A17" s="107" t="s">
        <v>200</v>
      </c>
      <c r="B17" s="44" t="s">
        <v>197</v>
      </c>
      <c r="C17" s="47">
        <v>2</v>
      </c>
      <c r="D17" s="47" t="s">
        <v>96</v>
      </c>
      <c r="E17" s="44" t="s">
        <v>299</v>
      </c>
      <c r="F17" s="44" t="s">
        <v>201</v>
      </c>
      <c r="G17" s="89" t="s">
        <v>204</v>
      </c>
      <c r="H17" s="44" t="s">
        <v>202</v>
      </c>
      <c r="I17" s="44" t="s">
        <v>298</v>
      </c>
      <c r="J17" s="59" t="s">
        <v>97</v>
      </c>
      <c r="K17" s="59" t="s">
        <v>124</v>
      </c>
      <c r="L17" s="59" t="s">
        <v>99</v>
      </c>
      <c r="M17" s="59">
        <v>4</v>
      </c>
      <c r="N17" s="59" t="s">
        <v>100</v>
      </c>
      <c r="O17" s="59">
        <v>1598</v>
      </c>
      <c r="P17" s="59" t="s">
        <v>101</v>
      </c>
      <c r="Q17" s="59" t="s">
        <v>102</v>
      </c>
      <c r="R17" s="59" t="s">
        <v>192</v>
      </c>
      <c r="S17" s="59" t="s">
        <v>126</v>
      </c>
      <c r="T17" s="59" t="s">
        <v>193</v>
      </c>
      <c r="U17" s="53">
        <v>196</v>
      </c>
      <c r="V17" s="54">
        <v>1</v>
      </c>
      <c r="W17" s="54" t="s">
        <v>106</v>
      </c>
      <c r="X17" s="54">
        <v>388</v>
      </c>
      <c r="Y17" s="54">
        <v>1</v>
      </c>
      <c r="Z17" s="54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54" t="s">
        <v>124</v>
      </c>
      <c r="AH17" s="52">
        <v>74.260000000000005</v>
      </c>
      <c r="AI17" s="59" t="s">
        <v>138</v>
      </c>
      <c r="AJ17" s="59" t="s">
        <v>108</v>
      </c>
      <c r="AK17" s="59">
        <f t="shared" si="0"/>
        <v>1598</v>
      </c>
      <c r="AL17" s="59" t="s">
        <v>129</v>
      </c>
      <c r="AM17" s="54">
        <v>2</v>
      </c>
      <c r="AN17" s="44" t="s">
        <v>205</v>
      </c>
    </row>
    <row r="25" spans="1:40" x14ac:dyDescent="0.25">
      <c r="D25" s="90"/>
    </row>
    <row r="26" spans="1:40" x14ac:dyDescent="0.25">
      <c r="D26" s="90"/>
    </row>
  </sheetData>
  <autoFilter ref="A12:A17"/>
  <mergeCells count="16">
    <mergeCell ref="AA8:AF8"/>
    <mergeCell ref="A8:A11"/>
    <mergeCell ref="AG7:AM7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2:AN26"/>
  <sheetViews>
    <sheetView zoomScaleNormal="100" workbookViewId="0"/>
  </sheetViews>
  <sheetFormatPr baseColWidth="10" defaultColWidth="11.5703125" defaultRowHeight="15" x14ac:dyDescent="0.25"/>
  <cols>
    <col min="1" max="1" width="40.140625" style="57" bestFit="1" customWidth="1"/>
    <col min="2" max="2" width="17" style="57" customWidth="1"/>
    <col min="3" max="3" width="6.85546875" style="57" customWidth="1"/>
    <col min="4" max="4" width="9.42578125" style="57" customWidth="1"/>
    <col min="5" max="5" width="29.5703125" style="57" bestFit="1" customWidth="1"/>
    <col min="6" max="6" width="5.140625" style="57" bestFit="1" customWidth="1"/>
    <col min="7" max="7" width="7.140625" style="57" bestFit="1" customWidth="1"/>
    <col min="8" max="8" width="14.28515625" style="57" bestFit="1" customWidth="1"/>
    <col min="9" max="9" width="23.140625" style="57" bestFit="1" customWidth="1"/>
    <col min="10" max="10" width="7.28515625" style="57" bestFit="1" customWidth="1"/>
    <col min="11" max="11" width="5.85546875" style="57" bestFit="1" customWidth="1"/>
    <col min="12" max="12" width="7.7109375" style="57" bestFit="1" customWidth="1"/>
    <col min="13" max="13" width="6.28515625" style="57" bestFit="1" customWidth="1"/>
    <col min="14" max="14" width="7" style="57" bestFit="1" customWidth="1"/>
    <col min="15" max="15" width="7.28515625" style="57" bestFit="1" customWidth="1"/>
    <col min="16" max="16" width="8.28515625" style="57" bestFit="1" customWidth="1"/>
    <col min="17" max="17" width="7.28515625" style="57" bestFit="1" customWidth="1"/>
    <col min="18" max="18" width="16.7109375" style="57" bestFit="1" customWidth="1"/>
    <col min="19" max="19" width="14.28515625" style="57" bestFit="1" customWidth="1"/>
    <col min="20" max="20" width="22.7109375" style="57" bestFit="1" customWidth="1"/>
    <col min="21" max="32" width="9.5703125" style="57" customWidth="1"/>
    <col min="33" max="33" width="8.140625" style="57" bestFit="1" customWidth="1"/>
    <col min="34" max="34" width="16.28515625" style="57" bestFit="1" customWidth="1"/>
    <col min="35" max="37" width="11.5703125" style="57"/>
    <col min="38" max="38" width="14.7109375" style="57" bestFit="1" customWidth="1"/>
    <col min="39" max="39" width="11.5703125" style="57"/>
    <col min="40" max="40" width="13" style="57" customWidth="1"/>
    <col min="41" max="16384" width="11.5703125" style="57"/>
  </cols>
  <sheetData>
    <row r="2" spans="1:40" x14ac:dyDescent="0.25">
      <c r="E2" s="128" t="s">
        <v>144</v>
      </c>
      <c r="F2" s="128"/>
      <c r="G2" s="128"/>
      <c r="H2" s="128"/>
      <c r="I2" s="128"/>
    </row>
    <row r="3" spans="1:40" x14ac:dyDescent="0.25">
      <c r="E3" s="128"/>
      <c r="F3" s="128"/>
      <c r="G3" s="128"/>
      <c r="H3" s="128"/>
      <c r="I3" s="128"/>
    </row>
    <row r="4" spans="1:40" x14ac:dyDescent="0.25">
      <c r="E4" s="58"/>
      <c r="F4" s="58"/>
      <c r="G4" s="58"/>
      <c r="H4" s="58"/>
      <c r="I4" s="58"/>
    </row>
    <row r="7" spans="1:40" s="62" customFormat="1" x14ac:dyDescent="0.25">
      <c r="B7" s="129" t="s">
        <v>85</v>
      </c>
      <c r="C7" s="130"/>
      <c r="D7" s="130"/>
      <c r="E7" s="130"/>
      <c r="F7" s="131"/>
      <c r="G7" s="131"/>
      <c r="H7" s="131"/>
      <c r="I7" s="132"/>
      <c r="J7" s="123" t="s">
        <v>1</v>
      </c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2" t="s">
        <v>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2" t="s">
        <v>3</v>
      </c>
      <c r="AH7" s="123"/>
      <c r="AI7" s="123"/>
      <c r="AJ7" s="123"/>
      <c r="AK7" s="123"/>
      <c r="AL7" s="123"/>
      <c r="AM7" s="124"/>
      <c r="AN7" s="61" t="s">
        <v>22</v>
      </c>
    </row>
    <row r="8" spans="1:40" s="62" customFormat="1" x14ac:dyDescent="0.25">
      <c r="A8" s="119"/>
      <c r="B8" s="119" t="s">
        <v>145</v>
      </c>
      <c r="C8" s="119" t="s">
        <v>146</v>
      </c>
      <c r="D8" s="119" t="s">
        <v>147</v>
      </c>
      <c r="E8" s="119" t="s">
        <v>42</v>
      </c>
      <c r="F8" s="119" t="s">
        <v>43</v>
      </c>
      <c r="G8" s="119" t="s">
        <v>91</v>
      </c>
      <c r="H8" s="119" t="s">
        <v>0</v>
      </c>
      <c r="I8" s="119" t="s">
        <v>44</v>
      </c>
      <c r="J8" s="86" t="s">
        <v>4</v>
      </c>
      <c r="K8" s="63" t="s">
        <v>5</v>
      </c>
      <c r="L8" s="86" t="s">
        <v>6</v>
      </c>
      <c r="M8" s="63" t="s">
        <v>7</v>
      </c>
      <c r="N8" s="86" t="s">
        <v>8</v>
      </c>
      <c r="O8" s="63" t="s">
        <v>9</v>
      </c>
      <c r="P8" s="86" t="s">
        <v>10</v>
      </c>
      <c r="Q8" s="63" t="s">
        <v>11</v>
      </c>
      <c r="R8" s="86" t="s">
        <v>12</v>
      </c>
      <c r="S8" s="63" t="s">
        <v>13</v>
      </c>
      <c r="T8" s="63" t="s">
        <v>14</v>
      </c>
      <c r="U8" s="125" t="s">
        <v>148</v>
      </c>
      <c r="V8" s="126"/>
      <c r="W8" s="126"/>
      <c r="X8" s="126"/>
      <c r="Y8" s="126"/>
      <c r="Z8" s="127"/>
      <c r="AA8" s="125" t="s">
        <v>149</v>
      </c>
      <c r="AB8" s="126"/>
      <c r="AC8" s="126"/>
      <c r="AD8" s="126"/>
      <c r="AE8" s="126"/>
      <c r="AF8" s="127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8" x14ac:dyDescent="0.35">
      <c r="A9" s="120"/>
      <c r="B9" s="120"/>
      <c r="C9" s="120"/>
      <c r="D9" s="120" t="s">
        <v>89</v>
      </c>
      <c r="E9" s="120"/>
      <c r="F9" s="120"/>
      <c r="G9" s="120"/>
      <c r="H9" s="120"/>
      <c r="I9" s="120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25">
      <c r="A10" s="120"/>
      <c r="B10" s="120"/>
      <c r="C10" s="120"/>
      <c r="D10" s="120" t="s">
        <v>88</v>
      </c>
      <c r="E10" s="120"/>
      <c r="F10" s="120"/>
      <c r="G10" s="120"/>
      <c r="H10" s="120"/>
      <c r="I10" s="120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s="85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25">
      <c r="A13" s="107" t="s">
        <v>293</v>
      </c>
      <c r="B13" s="44" t="s">
        <v>206</v>
      </c>
      <c r="C13" s="47">
        <v>2</v>
      </c>
      <c r="D13" s="47" t="s">
        <v>96</v>
      </c>
      <c r="E13" s="44" t="s">
        <v>295</v>
      </c>
      <c r="F13" s="89" t="s">
        <v>181</v>
      </c>
      <c r="G13" s="89" t="s">
        <v>209</v>
      </c>
      <c r="H13" s="89" t="s">
        <v>208</v>
      </c>
      <c r="I13" s="44" t="s">
        <v>292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1995</v>
      </c>
      <c r="P13" s="59" t="s">
        <v>101</v>
      </c>
      <c r="Q13" s="59" t="s">
        <v>102</v>
      </c>
      <c r="R13" s="59" t="s">
        <v>125</v>
      </c>
      <c r="S13" s="59" t="s">
        <v>126</v>
      </c>
      <c r="T13" s="59" t="s">
        <v>193</v>
      </c>
      <c r="U13" s="53">
        <v>325</v>
      </c>
      <c r="V13" s="54">
        <v>31</v>
      </c>
      <c r="W13" s="54" t="s">
        <v>106</v>
      </c>
      <c r="X13" s="54">
        <v>283</v>
      </c>
      <c r="Y13" s="54">
        <v>12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73.86</v>
      </c>
      <c r="AI13" s="59" t="s">
        <v>128</v>
      </c>
      <c r="AJ13" s="59" t="s">
        <v>19</v>
      </c>
      <c r="AK13" s="59">
        <f>O13</f>
        <v>1995</v>
      </c>
      <c r="AL13" s="59" t="s">
        <v>129</v>
      </c>
      <c r="AM13" s="59">
        <v>1</v>
      </c>
      <c r="AN13" s="54" t="s">
        <v>205</v>
      </c>
    </row>
    <row r="14" spans="1:40" s="60" customFormat="1" x14ac:dyDescent="0.25">
      <c r="A14" s="107" t="s">
        <v>293</v>
      </c>
      <c r="B14" s="44" t="s">
        <v>206</v>
      </c>
      <c r="C14" s="47">
        <v>2</v>
      </c>
      <c r="D14" s="47" t="s">
        <v>96</v>
      </c>
      <c r="E14" s="44" t="s">
        <v>295</v>
      </c>
      <c r="F14" s="89" t="s">
        <v>181</v>
      </c>
      <c r="G14" s="89" t="s">
        <v>209</v>
      </c>
      <c r="H14" s="89" t="s">
        <v>210</v>
      </c>
      <c r="I14" s="44" t="s">
        <v>292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1995</v>
      </c>
      <c r="P14" s="59" t="s">
        <v>101</v>
      </c>
      <c r="Q14" s="59" t="s">
        <v>102</v>
      </c>
      <c r="R14" s="59" t="s">
        <v>125</v>
      </c>
      <c r="S14" s="59" t="s">
        <v>126</v>
      </c>
      <c r="T14" s="59" t="s">
        <v>193</v>
      </c>
      <c r="U14" s="53">
        <v>325</v>
      </c>
      <c r="V14" s="54">
        <v>31</v>
      </c>
      <c r="W14" s="54" t="s">
        <v>106</v>
      </c>
      <c r="X14" s="54">
        <v>283</v>
      </c>
      <c r="Y14" s="54">
        <v>12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73.86</v>
      </c>
      <c r="AI14" s="59" t="s">
        <v>128</v>
      </c>
      <c r="AJ14" s="59" t="s">
        <v>211</v>
      </c>
      <c r="AK14" s="59">
        <f t="shared" ref="AK14:AK17" si="0">O14</f>
        <v>1995</v>
      </c>
      <c r="AL14" s="59" t="s">
        <v>129</v>
      </c>
      <c r="AM14" s="54">
        <v>1</v>
      </c>
      <c r="AN14" s="54" t="s">
        <v>205</v>
      </c>
    </row>
    <row r="15" spans="1:40" s="60" customFormat="1" x14ac:dyDescent="0.25">
      <c r="A15" s="107" t="s">
        <v>212</v>
      </c>
      <c r="B15" s="44" t="s">
        <v>207</v>
      </c>
      <c r="C15" s="47">
        <v>2</v>
      </c>
      <c r="D15" s="47" t="s">
        <v>96</v>
      </c>
      <c r="E15" s="44" t="s">
        <v>296</v>
      </c>
      <c r="F15" s="44" t="s">
        <v>181</v>
      </c>
      <c r="G15" s="89" t="s">
        <v>209</v>
      </c>
      <c r="H15" s="44" t="s">
        <v>213</v>
      </c>
      <c r="I15" s="44" t="s">
        <v>292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1995</v>
      </c>
      <c r="P15" s="59" t="s">
        <v>101</v>
      </c>
      <c r="Q15" s="59" t="s">
        <v>102</v>
      </c>
      <c r="R15" s="59" t="s">
        <v>125</v>
      </c>
      <c r="S15" s="59" t="s">
        <v>126</v>
      </c>
      <c r="T15" s="59" t="s">
        <v>193</v>
      </c>
      <c r="U15" s="53">
        <v>248</v>
      </c>
      <c r="V15" s="54">
        <v>14</v>
      </c>
      <c r="W15" s="54" t="s">
        <v>106</v>
      </c>
      <c r="X15" s="54">
        <v>377</v>
      </c>
      <c r="Y15" s="54">
        <v>1</v>
      </c>
      <c r="Z15" s="54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70.12</v>
      </c>
      <c r="AI15" s="59" t="s">
        <v>138</v>
      </c>
      <c r="AJ15" s="59" t="s">
        <v>211</v>
      </c>
      <c r="AK15" s="59">
        <f t="shared" si="0"/>
        <v>1995</v>
      </c>
      <c r="AL15" s="59" t="s">
        <v>129</v>
      </c>
      <c r="AM15" s="54">
        <v>2</v>
      </c>
      <c r="AN15" s="44" t="s">
        <v>110</v>
      </c>
    </row>
    <row r="16" spans="1:40" s="60" customFormat="1" x14ac:dyDescent="0.25">
      <c r="A16" s="107" t="s">
        <v>212</v>
      </c>
      <c r="B16" s="44" t="s">
        <v>207</v>
      </c>
      <c r="C16" s="47">
        <v>2</v>
      </c>
      <c r="D16" s="47" t="s">
        <v>96</v>
      </c>
      <c r="E16" s="44" t="s">
        <v>296</v>
      </c>
      <c r="F16" s="44" t="s">
        <v>181</v>
      </c>
      <c r="G16" s="89" t="s">
        <v>209</v>
      </c>
      <c r="H16" s="89" t="s">
        <v>214</v>
      </c>
      <c r="I16" s="44" t="s">
        <v>292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1995</v>
      </c>
      <c r="P16" s="59" t="s">
        <v>101</v>
      </c>
      <c r="Q16" s="59" t="s">
        <v>102</v>
      </c>
      <c r="R16" s="59" t="s">
        <v>125</v>
      </c>
      <c r="S16" s="59" t="s">
        <v>126</v>
      </c>
      <c r="T16" s="59" t="s">
        <v>193</v>
      </c>
      <c r="U16" s="53">
        <v>248</v>
      </c>
      <c r="V16" s="54">
        <v>14</v>
      </c>
      <c r="W16" s="54" t="s">
        <v>106</v>
      </c>
      <c r="X16" s="54">
        <v>377</v>
      </c>
      <c r="Y16" s="54">
        <v>1</v>
      </c>
      <c r="Z16" s="54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54" t="s">
        <v>124</v>
      </c>
      <c r="AH16" s="52">
        <v>70.12</v>
      </c>
      <c r="AI16" s="59" t="s">
        <v>138</v>
      </c>
      <c r="AJ16" s="59" t="s">
        <v>211</v>
      </c>
      <c r="AK16" s="59">
        <f t="shared" si="0"/>
        <v>1995</v>
      </c>
      <c r="AL16" s="59" t="s">
        <v>129</v>
      </c>
      <c r="AM16" s="54">
        <v>2</v>
      </c>
      <c r="AN16" s="44" t="s">
        <v>110</v>
      </c>
    </row>
    <row r="17" spans="1:40" s="60" customFormat="1" x14ac:dyDescent="0.25">
      <c r="A17" s="107" t="s">
        <v>212</v>
      </c>
      <c r="B17" s="44" t="s">
        <v>207</v>
      </c>
      <c r="C17" s="47">
        <v>2</v>
      </c>
      <c r="D17" s="47" t="s">
        <v>96</v>
      </c>
      <c r="E17" s="44" t="s">
        <v>296</v>
      </c>
      <c r="F17" s="44" t="s">
        <v>181</v>
      </c>
      <c r="G17" s="89" t="s">
        <v>209</v>
      </c>
      <c r="H17" s="44" t="s">
        <v>215</v>
      </c>
      <c r="I17" s="44" t="s">
        <v>292</v>
      </c>
      <c r="J17" s="59" t="s">
        <v>97</v>
      </c>
      <c r="K17" s="59" t="s">
        <v>124</v>
      </c>
      <c r="L17" s="59" t="s">
        <v>99</v>
      </c>
      <c r="M17" s="59">
        <v>4</v>
      </c>
      <c r="N17" s="59" t="s">
        <v>100</v>
      </c>
      <c r="O17" s="59">
        <v>1995</v>
      </c>
      <c r="P17" s="59" t="s">
        <v>101</v>
      </c>
      <c r="Q17" s="59" t="s">
        <v>102</v>
      </c>
      <c r="R17" s="59" t="s">
        <v>125</v>
      </c>
      <c r="S17" s="59" t="s">
        <v>126</v>
      </c>
      <c r="T17" s="59" t="s">
        <v>193</v>
      </c>
      <c r="U17" s="53">
        <v>248</v>
      </c>
      <c r="V17" s="54">
        <v>14</v>
      </c>
      <c r="W17" s="54" t="s">
        <v>106</v>
      </c>
      <c r="X17" s="54">
        <v>377</v>
      </c>
      <c r="Y17" s="54">
        <v>1</v>
      </c>
      <c r="Z17" s="54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54" t="s">
        <v>124</v>
      </c>
      <c r="AH17" s="52">
        <v>70.12</v>
      </c>
      <c r="AI17" s="59" t="s">
        <v>138</v>
      </c>
      <c r="AJ17" s="59" t="s">
        <v>211</v>
      </c>
      <c r="AK17" s="59">
        <f t="shared" si="0"/>
        <v>1995</v>
      </c>
      <c r="AL17" s="59" t="s">
        <v>129</v>
      </c>
      <c r="AM17" s="54">
        <v>2</v>
      </c>
      <c r="AN17" s="44" t="s">
        <v>110</v>
      </c>
    </row>
    <row r="25" spans="1:40" x14ac:dyDescent="0.25">
      <c r="D25" s="90"/>
    </row>
    <row r="26" spans="1:40" x14ac:dyDescent="0.25">
      <c r="D26" s="90"/>
    </row>
  </sheetData>
  <autoFilter ref="A12:A17"/>
  <mergeCells count="16">
    <mergeCell ref="AA8:AF8"/>
    <mergeCell ref="A8:A11"/>
    <mergeCell ref="AG7:AM7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2:AN25"/>
  <sheetViews>
    <sheetView zoomScaleNormal="100" workbookViewId="0"/>
  </sheetViews>
  <sheetFormatPr baseColWidth="10" defaultColWidth="11.5703125" defaultRowHeight="15" x14ac:dyDescent="0.25"/>
  <cols>
    <col min="1" max="1" width="31.28515625" style="57" bestFit="1" customWidth="1"/>
    <col min="2" max="2" width="17" style="57" customWidth="1"/>
    <col min="3" max="3" width="6.85546875" style="57" customWidth="1"/>
    <col min="4" max="4" width="9.42578125" style="57" customWidth="1"/>
    <col min="5" max="5" width="29.5703125" style="57" bestFit="1" customWidth="1"/>
    <col min="6" max="6" width="5.140625" style="57" bestFit="1" customWidth="1"/>
    <col min="7" max="7" width="7.140625" style="57" bestFit="1" customWidth="1"/>
    <col min="8" max="8" width="14.28515625" style="57" bestFit="1" customWidth="1"/>
    <col min="9" max="9" width="23.140625" style="57" bestFit="1" customWidth="1"/>
    <col min="10" max="10" width="7.28515625" style="57" bestFit="1" customWidth="1"/>
    <col min="11" max="11" width="5.85546875" style="57" bestFit="1" customWidth="1"/>
    <col min="12" max="12" width="7.7109375" style="57" bestFit="1" customWidth="1"/>
    <col min="13" max="13" width="6.28515625" style="57" bestFit="1" customWidth="1"/>
    <col min="14" max="14" width="7" style="57" bestFit="1" customWidth="1"/>
    <col min="15" max="15" width="7.28515625" style="57" bestFit="1" customWidth="1"/>
    <col min="16" max="16" width="8.28515625" style="57" bestFit="1" customWidth="1"/>
    <col min="17" max="17" width="7.28515625" style="57" bestFit="1" customWidth="1"/>
    <col min="18" max="18" width="16.7109375" style="57" bestFit="1" customWidth="1"/>
    <col min="19" max="19" width="14.28515625" style="57" bestFit="1" customWidth="1"/>
    <col min="20" max="20" width="22.7109375" style="57" bestFit="1" customWidth="1"/>
    <col min="21" max="32" width="9.5703125" style="57" customWidth="1"/>
    <col min="33" max="33" width="8.140625" style="57" bestFit="1" customWidth="1"/>
    <col min="34" max="34" width="16.28515625" style="57" bestFit="1" customWidth="1"/>
    <col min="35" max="37" width="11.5703125" style="57"/>
    <col min="38" max="38" width="14.7109375" style="57" bestFit="1" customWidth="1"/>
    <col min="39" max="39" width="11.5703125" style="57"/>
    <col min="40" max="40" width="13" style="57" customWidth="1"/>
    <col min="41" max="16384" width="11.5703125" style="57"/>
  </cols>
  <sheetData>
    <row r="2" spans="1:40" x14ac:dyDescent="0.25">
      <c r="E2" s="128" t="s">
        <v>144</v>
      </c>
      <c r="F2" s="128"/>
      <c r="G2" s="128"/>
      <c r="H2" s="128"/>
      <c r="I2" s="128"/>
    </row>
    <row r="3" spans="1:40" x14ac:dyDescent="0.25">
      <c r="E3" s="128"/>
      <c r="F3" s="128"/>
      <c r="G3" s="128"/>
      <c r="H3" s="128"/>
      <c r="I3" s="128"/>
    </row>
    <row r="4" spans="1:40" x14ac:dyDescent="0.25">
      <c r="E4" s="58"/>
      <c r="F4" s="58"/>
      <c r="G4" s="58"/>
      <c r="H4" s="58"/>
      <c r="I4" s="58"/>
    </row>
    <row r="7" spans="1:40" s="62" customFormat="1" x14ac:dyDescent="0.25">
      <c r="B7" s="129" t="s">
        <v>85</v>
      </c>
      <c r="C7" s="130"/>
      <c r="D7" s="130"/>
      <c r="E7" s="130"/>
      <c r="F7" s="131"/>
      <c r="G7" s="131"/>
      <c r="H7" s="131"/>
      <c r="I7" s="132"/>
      <c r="J7" s="123" t="s">
        <v>1</v>
      </c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2" t="s">
        <v>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2" t="s">
        <v>3</v>
      </c>
      <c r="AH7" s="123"/>
      <c r="AI7" s="123"/>
      <c r="AJ7" s="123"/>
      <c r="AK7" s="123"/>
      <c r="AL7" s="123"/>
      <c r="AM7" s="124"/>
      <c r="AN7" s="61" t="s">
        <v>22</v>
      </c>
    </row>
    <row r="8" spans="1:40" s="62" customFormat="1" x14ac:dyDescent="0.25">
      <c r="A8" s="119"/>
      <c r="B8" s="119" t="s">
        <v>145</v>
      </c>
      <c r="C8" s="119" t="s">
        <v>146</v>
      </c>
      <c r="D8" s="119" t="s">
        <v>147</v>
      </c>
      <c r="E8" s="119" t="s">
        <v>42</v>
      </c>
      <c r="F8" s="119" t="s">
        <v>43</v>
      </c>
      <c r="G8" s="119" t="s">
        <v>91</v>
      </c>
      <c r="H8" s="119" t="s">
        <v>0</v>
      </c>
      <c r="I8" s="119" t="s">
        <v>44</v>
      </c>
      <c r="J8" s="88" t="s">
        <v>4</v>
      </c>
      <c r="K8" s="63" t="s">
        <v>5</v>
      </c>
      <c r="L8" s="88" t="s">
        <v>6</v>
      </c>
      <c r="M8" s="63" t="s">
        <v>7</v>
      </c>
      <c r="N8" s="88" t="s">
        <v>8</v>
      </c>
      <c r="O8" s="63" t="s">
        <v>9</v>
      </c>
      <c r="P8" s="88" t="s">
        <v>10</v>
      </c>
      <c r="Q8" s="63" t="s">
        <v>11</v>
      </c>
      <c r="R8" s="88" t="s">
        <v>12</v>
      </c>
      <c r="S8" s="63" t="s">
        <v>13</v>
      </c>
      <c r="T8" s="63" t="s">
        <v>14</v>
      </c>
      <c r="U8" s="125" t="s">
        <v>148</v>
      </c>
      <c r="V8" s="126"/>
      <c r="W8" s="126"/>
      <c r="X8" s="126"/>
      <c r="Y8" s="126"/>
      <c r="Z8" s="127"/>
      <c r="AA8" s="125" t="s">
        <v>149</v>
      </c>
      <c r="AB8" s="126"/>
      <c r="AC8" s="126"/>
      <c r="AD8" s="126"/>
      <c r="AE8" s="126"/>
      <c r="AF8" s="127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8" x14ac:dyDescent="0.35">
      <c r="A9" s="120"/>
      <c r="B9" s="120"/>
      <c r="C9" s="120"/>
      <c r="D9" s="120" t="s">
        <v>89</v>
      </c>
      <c r="E9" s="120"/>
      <c r="F9" s="120"/>
      <c r="G9" s="120"/>
      <c r="H9" s="120"/>
      <c r="I9" s="120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25">
      <c r="A10" s="120"/>
      <c r="B10" s="120"/>
      <c r="C10" s="120"/>
      <c r="D10" s="120" t="s">
        <v>88</v>
      </c>
      <c r="E10" s="120"/>
      <c r="F10" s="120"/>
      <c r="G10" s="120"/>
      <c r="H10" s="120"/>
      <c r="I10" s="120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s="87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25">
      <c r="A13" s="107" t="s">
        <v>286</v>
      </c>
      <c r="B13" s="44" t="s">
        <v>216</v>
      </c>
      <c r="C13" s="47">
        <v>2</v>
      </c>
      <c r="D13" s="47" t="s">
        <v>96</v>
      </c>
      <c r="E13" s="44" t="s">
        <v>288</v>
      </c>
      <c r="F13" s="89" t="s">
        <v>185</v>
      </c>
      <c r="G13" s="89" t="s">
        <v>175</v>
      </c>
      <c r="H13" s="89">
        <v>15</v>
      </c>
      <c r="I13" s="44" t="s">
        <v>270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1461</v>
      </c>
      <c r="P13" s="59" t="s">
        <v>101</v>
      </c>
      <c r="Q13" s="59" t="s">
        <v>102</v>
      </c>
      <c r="R13" s="59" t="s">
        <v>103</v>
      </c>
      <c r="S13" s="59" t="s">
        <v>126</v>
      </c>
      <c r="T13" s="59" t="s">
        <v>127</v>
      </c>
      <c r="U13" s="53">
        <v>261</v>
      </c>
      <c r="V13" s="54">
        <v>7</v>
      </c>
      <c r="W13" s="54" t="s">
        <v>106</v>
      </c>
      <c r="X13" s="54">
        <v>317</v>
      </c>
      <c r="Y13" s="54">
        <v>3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50.77</v>
      </c>
      <c r="AI13" s="59" t="s">
        <v>128</v>
      </c>
      <c r="AJ13" s="59" t="s">
        <v>108</v>
      </c>
      <c r="AK13" s="59">
        <f>O13</f>
        <v>1461</v>
      </c>
      <c r="AL13" s="59" t="s">
        <v>129</v>
      </c>
      <c r="AM13" s="59">
        <v>1</v>
      </c>
      <c r="AN13" s="44" t="s">
        <v>110</v>
      </c>
    </row>
    <row r="14" spans="1:40" s="60" customFormat="1" x14ac:dyDescent="0.25">
      <c r="A14" s="107" t="s">
        <v>286</v>
      </c>
      <c r="B14" s="44" t="s">
        <v>216</v>
      </c>
      <c r="C14" s="47">
        <v>2</v>
      </c>
      <c r="D14" s="47" t="s">
        <v>96</v>
      </c>
      <c r="E14" s="44" t="s">
        <v>288</v>
      </c>
      <c r="F14" s="89" t="s">
        <v>185</v>
      </c>
      <c r="G14" s="89" t="s">
        <v>219</v>
      </c>
      <c r="H14" s="89">
        <v>15</v>
      </c>
      <c r="I14" s="44" t="s">
        <v>270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1461</v>
      </c>
      <c r="P14" s="59" t="s">
        <v>101</v>
      </c>
      <c r="Q14" s="59" t="s">
        <v>102</v>
      </c>
      <c r="R14" s="59" t="s">
        <v>103</v>
      </c>
      <c r="S14" s="59" t="s">
        <v>126</v>
      </c>
      <c r="T14" s="59" t="s">
        <v>127</v>
      </c>
      <c r="U14" s="53">
        <v>261</v>
      </c>
      <c r="V14" s="54">
        <v>7</v>
      </c>
      <c r="W14" s="54" t="s">
        <v>106</v>
      </c>
      <c r="X14" s="54">
        <v>317</v>
      </c>
      <c r="Y14" s="54">
        <v>3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50.77</v>
      </c>
      <c r="AI14" s="59" t="s">
        <v>128</v>
      </c>
      <c r="AJ14" s="59" t="s">
        <v>108</v>
      </c>
      <c r="AK14" s="59">
        <f t="shared" ref="AK14:AK16" si="0">O14</f>
        <v>1461</v>
      </c>
      <c r="AL14" s="59" t="s">
        <v>129</v>
      </c>
      <c r="AM14" s="54">
        <v>1</v>
      </c>
      <c r="AN14" s="44" t="s">
        <v>110</v>
      </c>
    </row>
    <row r="15" spans="1:40" s="60" customFormat="1" x14ac:dyDescent="0.25">
      <c r="A15" s="107" t="s">
        <v>218</v>
      </c>
      <c r="B15" s="44" t="s">
        <v>217</v>
      </c>
      <c r="C15" s="47">
        <v>2</v>
      </c>
      <c r="D15" s="47" t="s">
        <v>96</v>
      </c>
      <c r="E15" s="44" t="s">
        <v>289</v>
      </c>
      <c r="F15" s="89" t="s">
        <v>185</v>
      </c>
      <c r="G15" s="89" t="s">
        <v>175</v>
      </c>
      <c r="H15" s="44" t="s">
        <v>220</v>
      </c>
      <c r="I15" s="44" t="s">
        <v>270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1461</v>
      </c>
      <c r="P15" s="59" t="s">
        <v>101</v>
      </c>
      <c r="Q15" s="59" t="s">
        <v>102</v>
      </c>
      <c r="R15" s="59" t="s">
        <v>103</v>
      </c>
      <c r="S15" s="59" t="s">
        <v>126</v>
      </c>
      <c r="T15" s="59" t="s">
        <v>127</v>
      </c>
      <c r="U15" s="53">
        <v>291</v>
      </c>
      <c r="V15" s="54">
        <v>23</v>
      </c>
      <c r="W15" s="54" t="s">
        <v>106</v>
      </c>
      <c r="X15" s="54">
        <v>145</v>
      </c>
      <c r="Y15" s="54">
        <v>3</v>
      </c>
      <c r="Z15" s="54" t="s">
        <v>106</v>
      </c>
      <c r="AA15" s="51">
        <v>228</v>
      </c>
      <c r="AB15" s="51">
        <v>33</v>
      </c>
      <c r="AC15" s="54" t="s">
        <v>106</v>
      </c>
      <c r="AD15" s="51">
        <v>143</v>
      </c>
      <c r="AE15" s="51">
        <v>43</v>
      </c>
      <c r="AF15" s="54" t="s">
        <v>106</v>
      </c>
      <c r="AG15" s="54" t="s">
        <v>124</v>
      </c>
      <c r="AH15" s="52">
        <v>47.48</v>
      </c>
      <c r="AI15" s="59" t="s">
        <v>138</v>
      </c>
      <c r="AJ15" s="59" t="s">
        <v>108</v>
      </c>
      <c r="AK15" s="59">
        <f t="shared" si="0"/>
        <v>1461</v>
      </c>
      <c r="AL15" s="59" t="s">
        <v>129</v>
      </c>
      <c r="AM15" s="54">
        <v>2</v>
      </c>
      <c r="AN15" s="44" t="s">
        <v>110</v>
      </c>
    </row>
    <row r="16" spans="1:40" s="60" customFormat="1" x14ac:dyDescent="0.25">
      <c r="A16" s="107" t="s">
        <v>218</v>
      </c>
      <c r="B16" s="44" t="s">
        <v>217</v>
      </c>
      <c r="C16" s="47">
        <v>2</v>
      </c>
      <c r="D16" s="47" t="s">
        <v>96</v>
      </c>
      <c r="E16" s="44" t="s">
        <v>289</v>
      </c>
      <c r="F16" s="89" t="s">
        <v>185</v>
      </c>
      <c r="G16" s="89" t="s">
        <v>219</v>
      </c>
      <c r="H16" s="89" t="s">
        <v>220</v>
      </c>
      <c r="I16" s="44" t="s">
        <v>270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1461</v>
      </c>
      <c r="P16" s="59" t="s">
        <v>101</v>
      </c>
      <c r="Q16" s="59" t="s">
        <v>102</v>
      </c>
      <c r="R16" s="59" t="s">
        <v>103</v>
      </c>
      <c r="S16" s="59" t="s">
        <v>126</v>
      </c>
      <c r="T16" s="59" t="s">
        <v>127</v>
      </c>
      <c r="U16" s="53">
        <v>291</v>
      </c>
      <c r="V16" s="54">
        <v>23</v>
      </c>
      <c r="W16" s="54" t="s">
        <v>106</v>
      </c>
      <c r="X16" s="54">
        <v>145</v>
      </c>
      <c r="Y16" s="54">
        <v>3</v>
      </c>
      <c r="Z16" s="54" t="s">
        <v>106</v>
      </c>
      <c r="AA16" s="51">
        <v>228</v>
      </c>
      <c r="AB16" s="51">
        <v>33</v>
      </c>
      <c r="AC16" s="54" t="s">
        <v>106</v>
      </c>
      <c r="AD16" s="51">
        <v>143</v>
      </c>
      <c r="AE16" s="51">
        <v>43</v>
      </c>
      <c r="AF16" s="54" t="s">
        <v>106</v>
      </c>
      <c r="AG16" s="54" t="s">
        <v>124</v>
      </c>
      <c r="AH16" s="52">
        <v>47.48</v>
      </c>
      <c r="AI16" s="59" t="s">
        <v>138</v>
      </c>
      <c r="AJ16" s="59" t="s">
        <v>108</v>
      </c>
      <c r="AK16" s="59">
        <f t="shared" si="0"/>
        <v>1461</v>
      </c>
      <c r="AL16" s="59" t="s">
        <v>129</v>
      </c>
      <c r="AM16" s="54">
        <v>2</v>
      </c>
      <c r="AN16" s="44" t="s">
        <v>110</v>
      </c>
    </row>
    <row r="24" spans="4:4" x14ac:dyDescent="0.25">
      <c r="D24" s="90"/>
    </row>
    <row r="25" spans="4:4" x14ac:dyDescent="0.25">
      <c r="D25" s="90"/>
    </row>
  </sheetData>
  <autoFilter ref="A12:A16"/>
  <mergeCells count="16">
    <mergeCell ref="A8:A11"/>
    <mergeCell ref="AG7:AM7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  <mergeCell ref="AA8:AF8"/>
  </mergeCells>
  <pageMargins left="0.22" right="0.2" top="0.85" bottom="0.74803149606299213" header="0.31496062992125984" footer="0.31496062992125984"/>
  <pageSetup paperSize="8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N23"/>
  <sheetViews>
    <sheetView showGridLines="0" zoomScaleNormal="100" workbookViewId="0"/>
  </sheetViews>
  <sheetFormatPr baseColWidth="10" defaultColWidth="11.42578125" defaultRowHeight="15" x14ac:dyDescent="0.25"/>
  <cols>
    <col min="1" max="1" width="33.42578125" bestFit="1" customWidth="1"/>
    <col min="2" max="2" width="18.7109375" customWidth="1"/>
    <col min="3" max="3" width="5.28515625" style="1" customWidth="1"/>
    <col min="4" max="4" width="8.42578125" customWidth="1"/>
    <col min="5" max="5" width="29.140625" customWidth="1"/>
    <col min="6" max="6" width="5.7109375" customWidth="1"/>
    <col min="7" max="7" width="7" customWidth="1"/>
    <col min="8" max="8" width="15.5703125" customWidth="1"/>
    <col min="9" max="9" width="23.42578125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7.7109375" style="1" customWidth="1"/>
    <col min="19" max="19" width="18.140625" style="1" customWidth="1"/>
    <col min="20" max="20" width="18.85546875" style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28" t="s">
        <v>144</v>
      </c>
      <c r="F2" s="128"/>
      <c r="G2" s="128"/>
      <c r="H2" s="128"/>
      <c r="I2" s="128"/>
    </row>
    <row r="3" spans="1:40" s="57" customFormat="1" x14ac:dyDescent="0.25">
      <c r="E3" s="128"/>
      <c r="F3" s="128"/>
      <c r="G3" s="128"/>
      <c r="H3" s="128"/>
      <c r="I3" s="128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29" t="s">
        <v>85</v>
      </c>
      <c r="C7" s="130"/>
      <c r="D7" s="130"/>
      <c r="E7" s="130"/>
      <c r="F7" s="131"/>
      <c r="G7" s="131"/>
      <c r="H7" s="131"/>
      <c r="I7" s="132"/>
      <c r="J7" s="123" t="s">
        <v>1</v>
      </c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2" t="s">
        <v>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2" t="s">
        <v>3</v>
      </c>
      <c r="AH7" s="123"/>
      <c r="AI7" s="123"/>
      <c r="AJ7" s="123"/>
      <c r="AK7" s="123"/>
      <c r="AL7" s="123"/>
      <c r="AM7" s="124"/>
      <c r="AN7" s="21" t="s">
        <v>22</v>
      </c>
    </row>
    <row r="8" spans="1:40" x14ac:dyDescent="0.25">
      <c r="A8" s="13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3" t="s">
        <v>6</v>
      </c>
      <c r="M8" s="2" t="s">
        <v>7</v>
      </c>
      <c r="N8" s="3" t="s">
        <v>8</v>
      </c>
      <c r="O8" s="2" t="s">
        <v>9</v>
      </c>
      <c r="P8" s="3" t="s">
        <v>10</v>
      </c>
      <c r="Q8" s="2" t="s">
        <v>11</v>
      </c>
      <c r="R8" s="3" t="s">
        <v>12</v>
      </c>
      <c r="S8" s="2" t="s">
        <v>13</v>
      </c>
      <c r="T8" s="2" t="s">
        <v>14</v>
      </c>
      <c r="U8" s="125" t="s">
        <v>15</v>
      </c>
      <c r="V8" s="126"/>
      <c r="W8" s="126"/>
      <c r="X8" s="126"/>
      <c r="Y8" s="126"/>
      <c r="Z8" s="127"/>
      <c r="AA8" s="125" t="s">
        <v>16</v>
      </c>
      <c r="AB8" s="126"/>
      <c r="AC8" s="126"/>
      <c r="AD8" s="126"/>
      <c r="AE8" s="126"/>
      <c r="AF8" s="127"/>
      <c r="AG8" s="5" t="s">
        <v>17</v>
      </c>
      <c r="AH8" s="5" t="s">
        <v>18</v>
      </c>
      <c r="AI8" s="5" t="s">
        <v>17</v>
      </c>
      <c r="AJ8" s="5" t="s">
        <v>19</v>
      </c>
      <c r="AK8" s="5" t="s">
        <v>20</v>
      </c>
      <c r="AL8" s="5" t="s">
        <v>21</v>
      </c>
      <c r="AM8" s="5" t="s">
        <v>78</v>
      </c>
      <c r="AN8" s="21" t="s">
        <v>84</v>
      </c>
    </row>
    <row r="9" spans="1:40" ht="18" x14ac:dyDescent="0.35">
      <c r="A9" s="133"/>
      <c r="B9" s="27" t="s">
        <v>86</v>
      </c>
      <c r="C9" s="18" t="s">
        <v>88</v>
      </c>
      <c r="D9" s="16" t="s">
        <v>89</v>
      </c>
      <c r="E9" s="16"/>
      <c r="F9" s="135"/>
      <c r="G9" s="135"/>
      <c r="H9" s="135"/>
      <c r="I9" s="136"/>
      <c r="J9" s="20" t="s">
        <v>23</v>
      </c>
      <c r="K9" s="7" t="s">
        <v>24</v>
      </c>
      <c r="L9" s="4" t="s">
        <v>25</v>
      </c>
      <c r="M9" s="7" t="s">
        <v>26</v>
      </c>
      <c r="N9" s="4" t="s">
        <v>27</v>
      </c>
      <c r="O9" s="7" t="s">
        <v>28</v>
      </c>
      <c r="P9" s="4" t="s">
        <v>29</v>
      </c>
      <c r="Q9" s="7" t="s">
        <v>30</v>
      </c>
      <c r="R9" s="4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6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5" t="s">
        <v>35</v>
      </c>
      <c r="AH9" s="5" t="s">
        <v>36</v>
      </c>
      <c r="AI9" s="5" t="s">
        <v>37</v>
      </c>
      <c r="AJ9" s="5" t="s">
        <v>38</v>
      </c>
      <c r="AK9" s="5" t="s">
        <v>28</v>
      </c>
      <c r="AL9" s="5" t="s">
        <v>39</v>
      </c>
      <c r="AM9" s="5" t="s">
        <v>79</v>
      </c>
      <c r="AN9" s="5" t="s">
        <v>40</v>
      </c>
    </row>
    <row r="10" spans="1:40" x14ac:dyDescent="0.25">
      <c r="A10" s="13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9" t="s">
        <v>45</v>
      </c>
      <c r="M10" s="8"/>
      <c r="N10" s="9" t="s">
        <v>46</v>
      </c>
      <c r="O10" s="8" t="s">
        <v>47</v>
      </c>
      <c r="P10" s="9" t="s">
        <v>48</v>
      </c>
      <c r="Q10" s="8"/>
      <c r="R10" s="9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5" t="s">
        <v>51</v>
      </c>
      <c r="AH10" s="5" t="s">
        <v>81</v>
      </c>
      <c r="AI10" s="5" t="s">
        <v>24</v>
      </c>
      <c r="AJ10" s="10"/>
      <c r="AK10" s="5" t="s">
        <v>47</v>
      </c>
      <c r="AL10" s="5" t="s">
        <v>52</v>
      </c>
      <c r="AM10" s="5" t="s">
        <v>80</v>
      </c>
      <c r="AN10" s="5" t="s">
        <v>53</v>
      </c>
    </row>
    <row r="11" spans="1:40" x14ac:dyDescent="0.25">
      <c r="A11" s="13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42" t="s">
        <v>274</v>
      </c>
      <c r="B13" s="48" t="s">
        <v>95</v>
      </c>
      <c r="C13" s="48">
        <v>2</v>
      </c>
      <c r="D13" s="48" t="s">
        <v>96</v>
      </c>
      <c r="E13" s="50" t="s">
        <v>290</v>
      </c>
      <c r="F13" s="50" t="s">
        <v>171</v>
      </c>
      <c r="G13" s="50" t="s">
        <v>173</v>
      </c>
      <c r="H13" s="50" t="s">
        <v>174</v>
      </c>
      <c r="I13" s="100" t="s">
        <v>270</v>
      </c>
      <c r="J13" s="47" t="s">
        <v>97</v>
      </c>
      <c r="K13" s="47" t="s">
        <v>98</v>
      </c>
      <c r="L13" s="47" t="s">
        <v>99</v>
      </c>
      <c r="M13" s="47">
        <v>4</v>
      </c>
      <c r="N13" s="47" t="s">
        <v>100</v>
      </c>
      <c r="O13" s="47">
        <v>1197</v>
      </c>
      <c r="P13" s="47" t="s">
        <v>101</v>
      </c>
      <c r="Q13" s="49" t="s">
        <v>102</v>
      </c>
      <c r="R13" s="47" t="s">
        <v>103</v>
      </c>
      <c r="S13" s="47" t="s">
        <v>104</v>
      </c>
      <c r="T13" s="49" t="s">
        <v>105</v>
      </c>
      <c r="U13" s="51">
        <v>102</v>
      </c>
      <c r="V13" s="51">
        <v>749</v>
      </c>
      <c r="W13" s="49" t="s">
        <v>106</v>
      </c>
      <c r="X13" s="51">
        <v>121</v>
      </c>
      <c r="Y13" s="51">
        <v>152</v>
      </c>
      <c r="Z13" s="49" t="s">
        <v>106</v>
      </c>
      <c r="AA13" s="51">
        <v>91</v>
      </c>
      <c r="AB13" s="51">
        <v>359</v>
      </c>
      <c r="AC13" s="49" t="s">
        <v>106</v>
      </c>
      <c r="AD13" s="51">
        <v>142</v>
      </c>
      <c r="AE13" s="51">
        <v>149</v>
      </c>
      <c r="AF13" s="49" t="s">
        <v>106</v>
      </c>
      <c r="AG13" s="49" t="s">
        <v>98</v>
      </c>
      <c r="AH13" s="46">
        <f>87/(1.165+0.025)</f>
        <v>73.109243697479002</v>
      </c>
      <c r="AI13" s="44" t="s">
        <v>107</v>
      </c>
      <c r="AJ13" s="44" t="s">
        <v>108</v>
      </c>
      <c r="AK13" s="45">
        <f t="shared" ref="AK13" si="0">O13</f>
        <v>1197</v>
      </c>
      <c r="AL13" s="44" t="s">
        <v>109</v>
      </c>
      <c r="AM13" s="44">
        <v>1</v>
      </c>
      <c r="AN13" s="41" t="s">
        <v>110</v>
      </c>
    </row>
    <row r="14" spans="1:40" s="43" customFormat="1" x14ac:dyDescent="0.25">
      <c r="A14" s="42" t="s">
        <v>275</v>
      </c>
      <c r="B14" s="48" t="s">
        <v>95</v>
      </c>
      <c r="C14" s="48">
        <v>2</v>
      </c>
      <c r="D14" s="48" t="s">
        <v>96</v>
      </c>
      <c r="E14" s="50" t="s">
        <v>290</v>
      </c>
      <c r="F14" s="50" t="s">
        <v>172</v>
      </c>
      <c r="G14" s="50" t="s">
        <v>173</v>
      </c>
      <c r="H14" s="50" t="s">
        <v>174</v>
      </c>
      <c r="I14" s="100" t="s">
        <v>270</v>
      </c>
      <c r="J14" s="47" t="s">
        <v>97</v>
      </c>
      <c r="K14" s="47" t="s">
        <v>98</v>
      </c>
      <c r="L14" s="47" t="s">
        <v>99</v>
      </c>
      <c r="M14" s="47">
        <v>4</v>
      </c>
      <c r="N14" s="47" t="s">
        <v>100</v>
      </c>
      <c r="O14" s="47">
        <v>1197</v>
      </c>
      <c r="P14" s="47" t="s">
        <v>101</v>
      </c>
      <c r="Q14" s="49" t="s">
        <v>102</v>
      </c>
      <c r="R14" s="47" t="s">
        <v>103</v>
      </c>
      <c r="S14" s="47" t="s">
        <v>104</v>
      </c>
      <c r="T14" s="49" t="s">
        <v>105</v>
      </c>
      <c r="U14" s="51">
        <v>102</v>
      </c>
      <c r="V14" s="51">
        <v>749</v>
      </c>
      <c r="W14" s="49" t="s">
        <v>106</v>
      </c>
      <c r="X14" s="51">
        <v>121</v>
      </c>
      <c r="Y14" s="51">
        <v>152</v>
      </c>
      <c r="Z14" s="49" t="s">
        <v>106</v>
      </c>
      <c r="AA14" s="51">
        <v>91</v>
      </c>
      <c r="AB14" s="51">
        <v>359</v>
      </c>
      <c r="AC14" s="49" t="s">
        <v>106</v>
      </c>
      <c r="AD14" s="51">
        <v>142</v>
      </c>
      <c r="AE14" s="51">
        <v>149</v>
      </c>
      <c r="AF14" s="49" t="s">
        <v>106</v>
      </c>
      <c r="AG14" s="49" t="s">
        <v>98</v>
      </c>
      <c r="AH14" s="46">
        <f>87/(1.243+0.025)</f>
        <v>68.611987381703472</v>
      </c>
      <c r="AI14" s="44" t="s">
        <v>107</v>
      </c>
      <c r="AJ14" s="44" t="s">
        <v>108</v>
      </c>
      <c r="AK14" s="45">
        <f t="shared" ref="AK14" si="1">O14</f>
        <v>1197</v>
      </c>
      <c r="AL14" s="44" t="s">
        <v>109</v>
      </c>
      <c r="AM14" s="44">
        <v>1</v>
      </c>
      <c r="AN14" s="41" t="s">
        <v>110</v>
      </c>
    </row>
    <row r="15" spans="1:40" s="43" customFormat="1" x14ac:dyDescent="0.25">
      <c r="A15" s="42" t="s">
        <v>276</v>
      </c>
      <c r="B15" s="48" t="s">
        <v>111</v>
      </c>
      <c r="C15" s="48">
        <v>2</v>
      </c>
      <c r="D15" s="48" t="s">
        <v>96</v>
      </c>
      <c r="E15" s="50" t="s">
        <v>291</v>
      </c>
      <c r="F15" s="50" t="s">
        <v>114</v>
      </c>
      <c r="G15" s="50" t="s">
        <v>115</v>
      </c>
      <c r="H15" s="50" t="s">
        <v>116</v>
      </c>
      <c r="I15" s="50" t="s">
        <v>271</v>
      </c>
      <c r="J15" s="47" t="s">
        <v>97</v>
      </c>
      <c r="K15" s="47" t="s">
        <v>98</v>
      </c>
      <c r="L15" s="47" t="s">
        <v>99</v>
      </c>
      <c r="M15" s="47">
        <v>4</v>
      </c>
      <c r="N15" s="47" t="s">
        <v>100</v>
      </c>
      <c r="O15" s="47">
        <v>1197</v>
      </c>
      <c r="P15" s="47" t="s">
        <v>101</v>
      </c>
      <c r="Q15" s="49" t="s">
        <v>102</v>
      </c>
      <c r="R15" s="47" t="s">
        <v>103</v>
      </c>
      <c r="S15" s="47" t="s">
        <v>104</v>
      </c>
      <c r="T15" s="49" t="s">
        <v>105</v>
      </c>
      <c r="U15" s="51">
        <v>150</v>
      </c>
      <c r="V15" s="51">
        <v>487</v>
      </c>
      <c r="W15" s="49" t="s">
        <v>106</v>
      </c>
      <c r="X15" s="51">
        <v>214</v>
      </c>
      <c r="Y15" s="51">
        <v>216</v>
      </c>
      <c r="Z15" s="49" t="s">
        <v>106</v>
      </c>
      <c r="AA15" s="51">
        <v>139</v>
      </c>
      <c r="AB15" s="51">
        <v>464</v>
      </c>
      <c r="AC15" s="49" t="s">
        <v>106</v>
      </c>
      <c r="AD15" s="51">
        <v>229</v>
      </c>
      <c r="AE15" s="51">
        <v>144</v>
      </c>
      <c r="AF15" s="49" t="s">
        <v>106</v>
      </c>
      <c r="AG15" s="49" t="s">
        <v>98</v>
      </c>
      <c r="AH15" s="46">
        <f>85/(1.503+0.025)</f>
        <v>55.628272251308907</v>
      </c>
      <c r="AI15" s="44" t="s">
        <v>107</v>
      </c>
      <c r="AJ15" s="44" t="s">
        <v>108</v>
      </c>
      <c r="AK15" s="45">
        <f t="shared" ref="AK15:AK16" si="2">O15</f>
        <v>1197</v>
      </c>
      <c r="AL15" s="44" t="s">
        <v>109</v>
      </c>
      <c r="AM15" s="44">
        <v>2</v>
      </c>
      <c r="AN15" s="41" t="s">
        <v>110</v>
      </c>
    </row>
    <row r="16" spans="1:40" s="43" customFormat="1" x14ac:dyDescent="0.25">
      <c r="A16" s="42" t="s">
        <v>277</v>
      </c>
      <c r="B16" s="48" t="s">
        <v>111</v>
      </c>
      <c r="C16" s="48">
        <v>2</v>
      </c>
      <c r="D16" s="48" t="s">
        <v>96</v>
      </c>
      <c r="E16" s="50" t="s">
        <v>291</v>
      </c>
      <c r="F16" s="50" t="s">
        <v>114</v>
      </c>
      <c r="G16" s="50" t="s">
        <v>115</v>
      </c>
      <c r="H16" s="50" t="s">
        <v>117</v>
      </c>
      <c r="I16" s="50" t="s">
        <v>271</v>
      </c>
      <c r="J16" s="47" t="s">
        <v>97</v>
      </c>
      <c r="K16" s="47" t="s">
        <v>98</v>
      </c>
      <c r="L16" s="47" t="s">
        <v>99</v>
      </c>
      <c r="M16" s="47">
        <v>4</v>
      </c>
      <c r="N16" s="47" t="s">
        <v>100</v>
      </c>
      <c r="O16" s="47">
        <v>1197</v>
      </c>
      <c r="P16" s="47" t="s">
        <v>101</v>
      </c>
      <c r="Q16" s="49" t="s">
        <v>102</v>
      </c>
      <c r="R16" s="47" t="s">
        <v>103</v>
      </c>
      <c r="S16" s="47" t="s">
        <v>104</v>
      </c>
      <c r="T16" s="49" t="s">
        <v>105</v>
      </c>
      <c r="U16" s="51">
        <v>150</v>
      </c>
      <c r="V16" s="51">
        <v>487</v>
      </c>
      <c r="W16" s="49" t="s">
        <v>106</v>
      </c>
      <c r="X16" s="51">
        <v>214</v>
      </c>
      <c r="Y16" s="51">
        <v>216</v>
      </c>
      <c r="Z16" s="49" t="s">
        <v>106</v>
      </c>
      <c r="AA16" s="51">
        <v>139</v>
      </c>
      <c r="AB16" s="51">
        <v>464</v>
      </c>
      <c r="AC16" s="49" t="s">
        <v>106</v>
      </c>
      <c r="AD16" s="51">
        <v>229</v>
      </c>
      <c r="AE16" s="51">
        <v>144</v>
      </c>
      <c r="AF16" s="49" t="s">
        <v>106</v>
      </c>
      <c r="AG16" s="49" t="s">
        <v>98</v>
      </c>
      <c r="AH16" s="46">
        <f>97/(1.505+0.025)</f>
        <v>63.398692810457526</v>
      </c>
      <c r="AI16" s="44" t="s">
        <v>107</v>
      </c>
      <c r="AJ16" s="44" t="s">
        <v>108</v>
      </c>
      <c r="AK16" s="45">
        <f t="shared" si="2"/>
        <v>1197</v>
      </c>
      <c r="AL16" s="44" t="s">
        <v>109</v>
      </c>
      <c r="AM16" s="44">
        <v>2</v>
      </c>
      <c r="AN16" s="41" t="s">
        <v>110</v>
      </c>
    </row>
    <row r="17" spans="1:40" s="43" customFormat="1" x14ac:dyDescent="0.25">
      <c r="A17" s="42" t="s">
        <v>277</v>
      </c>
      <c r="B17" s="48" t="s">
        <v>111</v>
      </c>
      <c r="C17" s="48">
        <v>2</v>
      </c>
      <c r="D17" s="48" t="s">
        <v>96</v>
      </c>
      <c r="E17" s="50" t="s">
        <v>291</v>
      </c>
      <c r="F17" s="48" t="s">
        <v>114</v>
      </c>
      <c r="G17" s="48" t="s">
        <v>115</v>
      </c>
      <c r="H17" s="48" t="s">
        <v>118</v>
      </c>
      <c r="I17" s="50" t="s">
        <v>271</v>
      </c>
      <c r="J17" s="47" t="s">
        <v>97</v>
      </c>
      <c r="K17" s="47" t="s">
        <v>98</v>
      </c>
      <c r="L17" s="47" t="s">
        <v>99</v>
      </c>
      <c r="M17" s="47">
        <v>4</v>
      </c>
      <c r="N17" s="47" t="s">
        <v>100</v>
      </c>
      <c r="O17" s="47">
        <v>1197</v>
      </c>
      <c r="P17" s="47" t="s">
        <v>101</v>
      </c>
      <c r="Q17" s="49" t="s">
        <v>102</v>
      </c>
      <c r="R17" s="47" t="s">
        <v>103</v>
      </c>
      <c r="S17" s="47" t="s">
        <v>104</v>
      </c>
      <c r="T17" s="49" t="s">
        <v>105</v>
      </c>
      <c r="U17" s="51">
        <v>150</v>
      </c>
      <c r="V17" s="51">
        <v>487</v>
      </c>
      <c r="W17" s="49" t="s">
        <v>106</v>
      </c>
      <c r="X17" s="51">
        <v>214</v>
      </c>
      <c r="Y17" s="51">
        <v>216</v>
      </c>
      <c r="Z17" s="49" t="s">
        <v>106</v>
      </c>
      <c r="AA17" s="51">
        <v>139</v>
      </c>
      <c r="AB17" s="51">
        <v>464</v>
      </c>
      <c r="AC17" s="49" t="s">
        <v>106</v>
      </c>
      <c r="AD17" s="51">
        <v>229</v>
      </c>
      <c r="AE17" s="51">
        <v>144</v>
      </c>
      <c r="AF17" s="49" t="s">
        <v>106</v>
      </c>
      <c r="AG17" s="49" t="s">
        <v>98</v>
      </c>
      <c r="AH17" s="46">
        <f>97/(1.505+0.025)</f>
        <v>63.398692810457526</v>
      </c>
      <c r="AI17" s="44" t="s">
        <v>107</v>
      </c>
      <c r="AJ17" s="44" t="s">
        <v>108</v>
      </c>
      <c r="AK17" s="45">
        <f t="shared" ref="AK17" si="3">O17</f>
        <v>1197</v>
      </c>
      <c r="AL17" s="44" t="s">
        <v>109</v>
      </c>
      <c r="AM17" s="44">
        <v>2</v>
      </c>
      <c r="AN17" s="41" t="s">
        <v>110</v>
      </c>
    </row>
    <row r="18" spans="1:40" s="43" customFormat="1" x14ac:dyDescent="0.25">
      <c r="A18" s="42" t="s">
        <v>278</v>
      </c>
      <c r="B18" s="48" t="s">
        <v>112</v>
      </c>
      <c r="C18" s="48">
        <v>2</v>
      </c>
      <c r="D18" s="48" t="s">
        <v>96</v>
      </c>
      <c r="E18" s="50" t="s">
        <v>273</v>
      </c>
      <c r="F18" s="101" t="s">
        <v>114</v>
      </c>
      <c r="G18" s="101" t="s">
        <v>119</v>
      </c>
      <c r="H18" s="101" t="s">
        <v>116</v>
      </c>
      <c r="I18" s="50" t="s">
        <v>271</v>
      </c>
      <c r="J18" s="47" t="s">
        <v>97</v>
      </c>
      <c r="K18" s="47" t="s">
        <v>98</v>
      </c>
      <c r="L18" s="47" t="s">
        <v>99</v>
      </c>
      <c r="M18" s="47">
        <v>4</v>
      </c>
      <c r="N18" s="47" t="s">
        <v>100</v>
      </c>
      <c r="O18" s="47">
        <v>1197</v>
      </c>
      <c r="P18" s="47" t="s">
        <v>101</v>
      </c>
      <c r="Q18" s="49" t="s">
        <v>102</v>
      </c>
      <c r="R18" s="47" t="s">
        <v>103</v>
      </c>
      <c r="S18" s="47" t="s">
        <v>104</v>
      </c>
      <c r="T18" s="49" t="s">
        <v>105</v>
      </c>
      <c r="U18" s="51">
        <v>111</v>
      </c>
      <c r="V18" s="51">
        <v>21</v>
      </c>
      <c r="W18" s="49" t="s">
        <v>106</v>
      </c>
      <c r="X18" s="51">
        <v>141</v>
      </c>
      <c r="Y18" s="51">
        <v>1</v>
      </c>
      <c r="Z18" s="49" t="s">
        <v>106</v>
      </c>
      <c r="AA18" s="51" t="s">
        <v>113</v>
      </c>
      <c r="AB18" s="51" t="s">
        <v>113</v>
      </c>
      <c r="AC18" s="49" t="s">
        <v>113</v>
      </c>
      <c r="AD18" s="51" t="s">
        <v>113</v>
      </c>
      <c r="AE18" s="51" t="s">
        <v>113</v>
      </c>
      <c r="AF18" s="49" t="s">
        <v>113</v>
      </c>
      <c r="AG18" s="49" t="s">
        <v>98</v>
      </c>
      <c r="AH18" s="46">
        <f>85/(1.57+0.025)</f>
        <v>53.291536050156743</v>
      </c>
      <c r="AI18" s="44" t="s">
        <v>107</v>
      </c>
      <c r="AJ18" s="44" t="s">
        <v>108</v>
      </c>
      <c r="AK18" s="45">
        <f t="shared" ref="AK18" si="4">O18</f>
        <v>1197</v>
      </c>
      <c r="AL18" s="44" t="s">
        <v>109</v>
      </c>
      <c r="AM18" s="44">
        <v>3</v>
      </c>
      <c r="AN18" s="41" t="s">
        <v>110</v>
      </c>
    </row>
    <row r="19" spans="1:40" s="43" customFormat="1" x14ac:dyDescent="0.25">
      <c r="A19" s="42" t="s">
        <v>278</v>
      </c>
      <c r="B19" s="48" t="s">
        <v>112</v>
      </c>
      <c r="C19" s="48">
        <v>2</v>
      </c>
      <c r="D19" s="48" t="s">
        <v>96</v>
      </c>
      <c r="E19" s="50" t="s">
        <v>273</v>
      </c>
      <c r="F19" s="101" t="s">
        <v>114</v>
      </c>
      <c r="G19" s="101" t="s">
        <v>119</v>
      </c>
      <c r="H19" s="101" t="s">
        <v>120</v>
      </c>
      <c r="I19" s="50" t="s">
        <v>271</v>
      </c>
      <c r="J19" s="47" t="s">
        <v>97</v>
      </c>
      <c r="K19" s="47" t="s">
        <v>98</v>
      </c>
      <c r="L19" s="47" t="s">
        <v>99</v>
      </c>
      <c r="M19" s="47">
        <v>4</v>
      </c>
      <c r="N19" s="47" t="s">
        <v>100</v>
      </c>
      <c r="O19" s="47">
        <v>1197</v>
      </c>
      <c r="P19" s="47" t="s">
        <v>101</v>
      </c>
      <c r="Q19" s="49" t="s">
        <v>102</v>
      </c>
      <c r="R19" s="47" t="s">
        <v>103</v>
      </c>
      <c r="S19" s="47" t="s">
        <v>104</v>
      </c>
      <c r="T19" s="49" t="s">
        <v>105</v>
      </c>
      <c r="U19" s="51">
        <v>111</v>
      </c>
      <c r="V19" s="51">
        <v>21</v>
      </c>
      <c r="W19" s="49" t="s">
        <v>106</v>
      </c>
      <c r="X19" s="51">
        <v>141</v>
      </c>
      <c r="Y19" s="51">
        <v>1</v>
      </c>
      <c r="Z19" s="49" t="s">
        <v>106</v>
      </c>
      <c r="AA19" s="51" t="s">
        <v>113</v>
      </c>
      <c r="AB19" s="51" t="s">
        <v>113</v>
      </c>
      <c r="AC19" s="49" t="s">
        <v>113</v>
      </c>
      <c r="AD19" s="51" t="s">
        <v>113</v>
      </c>
      <c r="AE19" s="51" t="s">
        <v>113</v>
      </c>
      <c r="AF19" s="49" t="s">
        <v>113</v>
      </c>
      <c r="AG19" s="49" t="s">
        <v>98</v>
      </c>
      <c r="AH19" s="46">
        <f>85/(1.57+0.025)</f>
        <v>53.291536050156743</v>
      </c>
      <c r="AI19" s="44" t="s">
        <v>107</v>
      </c>
      <c r="AJ19" s="44" t="s">
        <v>108</v>
      </c>
      <c r="AK19" s="45">
        <f t="shared" ref="AK19:AK23" si="5">O19</f>
        <v>1197</v>
      </c>
      <c r="AL19" s="44" t="s">
        <v>109</v>
      </c>
      <c r="AM19" s="44">
        <v>3</v>
      </c>
      <c r="AN19" s="41" t="s">
        <v>110</v>
      </c>
    </row>
    <row r="20" spans="1:40" x14ac:dyDescent="0.25">
      <c r="A20" s="42" t="s">
        <v>279</v>
      </c>
      <c r="B20" s="48" t="s">
        <v>112</v>
      </c>
      <c r="C20" s="48">
        <v>2</v>
      </c>
      <c r="D20" s="48" t="s">
        <v>96</v>
      </c>
      <c r="E20" s="50" t="s">
        <v>273</v>
      </c>
      <c r="F20" s="102" t="s">
        <v>114</v>
      </c>
      <c r="G20" s="102" t="s">
        <v>119</v>
      </c>
      <c r="H20" s="102" t="s">
        <v>117</v>
      </c>
      <c r="I20" s="50" t="s">
        <v>271</v>
      </c>
      <c r="J20" s="47" t="s">
        <v>97</v>
      </c>
      <c r="K20" s="47" t="s">
        <v>98</v>
      </c>
      <c r="L20" s="47" t="s">
        <v>99</v>
      </c>
      <c r="M20" s="47">
        <v>4</v>
      </c>
      <c r="N20" s="47" t="s">
        <v>100</v>
      </c>
      <c r="O20" s="47">
        <v>1197</v>
      </c>
      <c r="P20" s="47" t="s">
        <v>101</v>
      </c>
      <c r="Q20" s="49" t="s">
        <v>102</v>
      </c>
      <c r="R20" s="47" t="s">
        <v>103</v>
      </c>
      <c r="S20" s="47" t="s">
        <v>104</v>
      </c>
      <c r="T20" s="49" t="s">
        <v>105</v>
      </c>
      <c r="U20" s="51">
        <v>111</v>
      </c>
      <c r="V20" s="51">
        <v>21</v>
      </c>
      <c r="W20" s="49" t="s">
        <v>106</v>
      </c>
      <c r="X20" s="51">
        <v>141</v>
      </c>
      <c r="Y20" s="51">
        <v>1</v>
      </c>
      <c r="Z20" s="49" t="s">
        <v>106</v>
      </c>
      <c r="AA20" s="51" t="s">
        <v>113</v>
      </c>
      <c r="AB20" s="51" t="s">
        <v>113</v>
      </c>
      <c r="AC20" s="49" t="s">
        <v>113</v>
      </c>
      <c r="AD20" s="51" t="s">
        <v>113</v>
      </c>
      <c r="AE20" s="51" t="s">
        <v>113</v>
      </c>
      <c r="AF20" s="49" t="s">
        <v>113</v>
      </c>
      <c r="AG20" s="49" t="s">
        <v>98</v>
      </c>
      <c r="AH20" s="46">
        <f>97/(1.56+0.025)</f>
        <v>61.198738170347006</v>
      </c>
      <c r="AI20" s="44" t="s">
        <v>107</v>
      </c>
      <c r="AJ20" s="44" t="s">
        <v>108</v>
      </c>
      <c r="AK20" s="45">
        <f t="shared" si="5"/>
        <v>1197</v>
      </c>
      <c r="AL20" s="44" t="s">
        <v>109</v>
      </c>
      <c r="AM20" s="44">
        <v>3</v>
      </c>
      <c r="AN20" s="41" t="s">
        <v>110</v>
      </c>
    </row>
    <row r="21" spans="1:40" x14ac:dyDescent="0.25">
      <c r="A21" s="42" t="s">
        <v>279</v>
      </c>
      <c r="B21" s="48" t="s">
        <v>112</v>
      </c>
      <c r="C21" s="48">
        <v>2</v>
      </c>
      <c r="D21" s="48" t="s">
        <v>96</v>
      </c>
      <c r="E21" s="50" t="s">
        <v>273</v>
      </c>
      <c r="F21" s="102" t="s">
        <v>114</v>
      </c>
      <c r="G21" s="102" t="s">
        <v>119</v>
      </c>
      <c r="H21" s="102" t="s">
        <v>121</v>
      </c>
      <c r="I21" s="50" t="s">
        <v>271</v>
      </c>
      <c r="J21" s="47" t="s">
        <v>97</v>
      </c>
      <c r="K21" s="47" t="s">
        <v>98</v>
      </c>
      <c r="L21" s="47" t="s">
        <v>99</v>
      </c>
      <c r="M21" s="47">
        <v>4</v>
      </c>
      <c r="N21" s="47" t="s">
        <v>100</v>
      </c>
      <c r="O21" s="47">
        <v>1197</v>
      </c>
      <c r="P21" s="47" t="s">
        <v>101</v>
      </c>
      <c r="Q21" s="49" t="s">
        <v>102</v>
      </c>
      <c r="R21" s="47" t="s">
        <v>103</v>
      </c>
      <c r="S21" s="47" t="s">
        <v>104</v>
      </c>
      <c r="T21" s="49" t="s">
        <v>105</v>
      </c>
      <c r="U21" s="51">
        <v>111</v>
      </c>
      <c r="V21" s="51">
        <v>21</v>
      </c>
      <c r="W21" s="49" t="s">
        <v>106</v>
      </c>
      <c r="X21" s="51">
        <v>141</v>
      </c>
      <c r="Y21" s="51">
        <v>1</v>
      </c>
      <c r="Z21" s="49" t="s">
        <v>106</v>
      </c>
      <c r="AA21" s="51" t="s">
        <v>113</v>
      </c>
      <c r="AB21" s="51" t="s">
        <v>113</v>
      </c>
      <c r="AC21" s="49" t="s">
        <v>113</v>
      </c>
      <c r="AD21" s="51" t="s">
        <v>113</v>
      </c>
      <c r="AE21" s="51" t="s">
        <v>113</v>
      </c>
      <c r="AF21" s="49" t="s">
        <v>113</v>
      </c>
      <c r="AG21" s="49" t="s">
        <v>98</v>
      </c>
      <c r="AH21" s="46">
        <f t="shared" ref="AH21:AH23" si="6">97/(1.56+0.025)</f>
        <v>61.198738170347006</v>
      </c>
      <c r="AI21" s="44" t="s">
        <v>107</v>
      </c>
      <c r="AJ21" s="44" t="s">
        <v>108</v>
      </c>
      <c r="AK21" s="45">
        <f t="shared" si="5"/>
        <v>1197</v>
      </c>
      <c r="AL21" s="44" t="s">
        <v>109</v>
      </c>
      <c r="AM21" s="44">
        <v>3</v>
      </c>
      <c r="AN21" s="41" t="s">
        <v>110</v>
      </c>
    </row>
    <row r="22" spans="1:40" x14ac:dyDescent="0.25">
      <c r="A22" s="42" t="s">
        <v>279</v>
      </c>
      <c r="B22" s="48" t="s">
        <v>112</v>
      </c>
      <c r="C22" s="48">
        <v>2</v>
      </c>
      <c r="D22" s="48" t="s">
        <v>96</v>
      </c>
      <c r="E22" s="50" t="s">
        <v>273</v>
      </c>
      <c r="F22" s="102" t="s">
        <v>114</v>
      </c>
      <c r="G22" s="102" t="s">
        <v>119</v>
      </c>
      <c r="H22" s="102" t="s">
        <v>118</v>
      </c>
      <c r="I22" s="50" t="s">
        <v>271</v>
      </c>
      <c r="J22" s="47" t="s">
        <v>97</v>
      </c>
      <c r="K22" s="47" t="s">
        <v>98</v>
      </c>
      <c r="L22" s="47" t="s">
        <v>99</v>
      </c>
      <c r="M22" s="47">
        <v>4</v>
      </c>
      <c r="N22" s="47" t="s">
        <v>100</v>
      </c>
      <c r="O22" s="47">
        <v>1197</v>
      </c>
      <c r="P22" s="47" t="s">
        <v>101</v>
      </c>
      <c r="Q22" s="49" t="s">
        <v>102</v>
      </c>
      <c r="R22" s="47" t="s">
        <v>103</v>
      </c>
      <c r="S22" s="47" t="s">
        <v>104</v>
      </c>
      <c r="T22" s="49" t="s">
        <v>105</v>
      </c>
      <c r="U22" s="51">
        <v>111</v>
      </c>
      <c r="V22" s="51">
        <v>21</v>
      </c>
      <c r="W22" s="49" t="s">
        <v>106</v>
      </c>
      <c r="X22" s="51">
        <v>141</v>
      </c>
      <c r="Y22" s="51">
        <v>1</v>
      </c>
      <c r="Z22" s="49" t="s">
        <v>106</v>
      </c>
      <c r="AA22" s="51" t="s">
        <v>113</v>
      </c>
      <c r="AB22" s="51" t="s">
        <v>113</v>
      </c>
      <c r="AC22" s="49" t="s">
        <v>113</v>
      </c>
      <c r="AD22" s="51" t="s">
        <v>113</v>
      </c>
      <c r="AE22" s="51" t="s">
        <v>113</v>
      </c>
      <c r="AF22" s="49" t="s">
        <v>113</v>
      </c>
      <c r="AG22" s="49" t="s">
        <v>98</v>
      </c>
      <c r="AH22" s="46">
        <f t="shared" si="6"/>
        <v>61.198738170347006</v>
      </c>
      <c r="AI22" s="44" t="s">
        <v>107</v>
      </c>
      <c r="AJ22" s="44" t="s">
        <v>108</v>
      </c>
      <c r="AK22" s="45">
        <f t="shared" si="5"/>
        <v>1197</v>
      </c>
      <c r="AL22" s="44" t="s">
        <v>109</v>
      </c>
      <c r="AM22" s="44">
        <v>3</v>
      </c>
      <c r="AN22" s="41" t="s">
        <v>110</v>
      </c>
    </row>
    <row r="23" spans="1:40" x14ac:dyDescent="0.25">
      <c r="A23" s="42" t="s">
        <v>279</v>
      </c>
      <c r="B23" s="50" t="s">
        <v>112</v>
      </c>
      <c r="C23" s="48">
        <v>2</v>
      </c>
      <c r="D23" s="48" t="s">
        <v>96</v>
      </c>
      <c r="E23" s="50" t="s">
        <v>273</v>
      </c>
      <c r="F23" s="102" t="s">
        <v>114</v>
      </c>
      <c r="G23" s="102" t="s">
        <v>119</v>
      </c>
      <c r="H23" s="102" t="s">
        <v>122</v>
      </c>
      <c r="I23" s="50" t="s">
        <v>271</v>
      </c>
      <c r="J23" s="47" t="s">
        <v>97</v>
      </c>
      <c r="K23" s="47" t="s">
        <v>98</v>
      </c>
      <c r="L23" s="47" t="s">
        <v>99</v>
      </c>
      <c r="M23" s="47">
        <v>4</v>
      </c>
      <c r="N23" s="47" t="s">
        <v>100</v>
      </c>
      <c r="O23" s="47">
        <v>1197</v>
      </c>
      <c r="P23" s="47" t="s">
        <v>101</v>
      </c>
      <c r="Q23" s="49" t="s">
        <v>102</v>
      </c>
      <c r="R23" s="47" t="s">
        <v>103</v>
      </c>
      <c r="S23" s="47" t="s">
        <v>104</v>
      </c>
      <c r="T23" s="49" t="s">
        <v>105</v>
      </c>
      <c r="U23" s="51">
        <v>111</v>
      </c>
      <c r="V23" s="51">
        <v>21</v>
      </c>
      <c r="W23" s="49" t="s">
        <v>106</v>
      </c>
      <c r="X23" s="51">
        <v>141</v>
      </c>
      <c r="Y23" s="51">
        <v>1</v>
      </c>
      <c r="Z23" s="49" t="s">
        <v>106</v>
      </c>
      <c r="AA23" s="51" t="s">
        <v>113</v>
      </c>
      <c r="AB23" s="51" t="s">
        <v>113</v>
      </c>
      <c r="AC23" s="49" t="s">
        <v>113</v>
      </c>
      <c r="AD23" s="51" t="s">
        <v>113</v>
      </c>
      <c r="AE23" s="51" t="s">
        <v>113</v>
      </c>
      <c r="AF23" s="49" t="s">
        <v>113</v>
      </c>
      <c r="AG23" s="49" t="s">
        <v>98</v>
      </c>
      <c r="AH23" s="46">
        <f t="shared" si="6"/>
        <v>61.198738170347006</v>
      </c>
      <c r="AI23" s="44" t="s">
        <v>107</v>
      </c>
      <c r="AJ23" s="44" t="s">
        <v>108</v>
      </c>
      <c r="AK23" s="45">
        <f t="shared" si="5"/>
        <v>1197</v>
      </c>
      <c r="AL23" s="44" t="s">
        <v>109</v>
      </c>
      <c r="AM23" s="44">
        <v>3</v>
      </c>
      <c r="AN23" s="41" t="s">
        <v>110</v>
      </c>
    </row>
  </sheetData>
  <autoFilter ref="A12:A23"/>
  <mergeCells count="9">
    <mergeCell ref="AG7:AM7"/>
    <mergeCell ref="U8:Z8"/>
    <mergeCell ref="AA8:AF8"/>
    <mergeCell ref="E2:I3"/>
    <mergeCell ref="A8:A11"/>
    <mergeCell ref="B7:I7"/>
    <mergeCell ref="F9:I9"/>
    <mergeCell ref="J7:T7"/>
    <mergeCell ref="U7:AF7"/>
  </mergeCells>
  <pageMargins left="0.28000000000000003" right="0.34" top="0.36" bottom="0.26" header="0.31496062992125984" footer="0.17"/>
  <pageSetup paperSize="8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N14"/>
  <sheetViews>
    <sheetView showGridLines="0" zoomScaleNormal="100" workbookViewId="0"/>
  </sheetViews>
  <sheetFormatPr baseColWidth="10" defaultColWidth="11.42578125" defaultRowHeight="15" x14ac:dyDescent="0.25"/>
  <cols>
    <col min="1" max="1" width="35.85546875" bestFit="1" customWidth="1"/>
    <col min="2" max="2" width="18.7109375" customWidth="1"/>
    <col min="3" max="3" width="5.28515625" style="1" customWidth="1"/>
    <col min="4" max="4" width="8.42578125" customWidth="1"/>
    <col min="5" max="5" width="29.140625" bestFit="1" customWidth="1"/>
    <col min="6" max="6" width="5.7109375" customWidth="1"/>
    <col min="7" max="7" width="7" customWidth="1"/>
    <col min="8" max="8" width="7.85546875" bestFit="1" customWidth="1"/>
    <col min="9" max="9" width="23.42578125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7.7109375" style="1" customWidth="1"/>
    <col min="19" max="19" width="18.140625" style="1" customWidth="1"/>
    <col min="20" max="20" width="18.85546875" style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28" t="s">
        <v>144</v>
      </c>
      <c r="F2" s="128"/>
      <c r="G2" s="128"/>
      <c r="H2" s="128"/>
      <c r="I2" s="128"/>
    </row>
    <row r="3" spans="1:40" s="57" customFormat="1" x14ac:dyDescent="0.25">
      <c r="E3" s="128"/>
      <c r="F3" s="128"/>
      <c r="G3" s="128"/>
      <c r="H3" s="128"/>
      <c r="I3" s="128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29" t="s">
        <v>85</v>
      </c>
      <c r="C7" s="130"/>
      <c r="D7" s="130"/>
      <c r="E7" s="130"/>
      <c r="F7" s="131"/>
      <c r="G7" s="131"/>
      <c r="H7" s="131"/>
      <c r="I7" s="132"/>
      <c r="J7" s="123" t="s">
        <v>1</v>
      </c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2" t="s">
        <v>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2" t="s">
        <v>3</v>
      </c>
      <c r="AH7" s="123"/>
      <c r="AI7" s="123"/>
      <c r="AJ7" s="123"/>
      <c r="AK7" s="123"/>
      <c r="AL7" s="123"/>
      <c r="AM7" s="124"/>
      <c r="AN7" s="21" t="s">
        <v>22</v>
      </c>
    </row>
    <row r="8" spans="1:40" x14ac:dyDescent="0.25">
      <c r="A8" s="13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5" t="s">
        <v>15</v>
      </c>
      <c r="V8" s="126"/>
      <c r="W8" s="126"/>
      <c r="X8" s="126"/>
      <c r="Y8" s="126"/>
      <c r="Z8" s="127"/>
      <c r="AA8" s="125" t="s">
        <v>16</v>
      </c>
      <c r="AB8" s="126"/>
      <c r="AC8" s="126"/>
      <c r="AD8" s="126"/>
      <c r="AE8" s="126"/>
      <c r="AF8" s="127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3"/>
      <c r="B9" s="27" t="s">
        <v>86</v>
      </c>
      <c r="C9" s="18" t="s">
        <v>88</v>
      </c>
      <c r="D9" s="16" t="s">
        <v>89</v>
      </c>
      <c r="E9" s="16"/>
      <c r="F9" s="135"/>
      <c r="G9" s="135"/>
      <c r="H9" s="135"/>
      <c r="I9" s="13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42" t="s">
        <v>272</v>
      </c>
      <c r="B13" s="78" t="s">
        <v>157</v>
      </c>
      <c r="C13" s="79">
        <v>2</v>
      </c>
      <c r="D13" s="79" t="s">
        <v>96</v>
      </c>
      <c r="E13" s="50" t="s">
        <v>266</v>
      </c>
      <c r="F13" s="50" t="s">
        <v>168</v>
      </c>
      <c r="G13" s="50" t="s">
        <v>169</v>
      </c>
      <c r="H13" s="50">
        <v>525</v>
      </c>
      <c r="I13" s="100" t="s">
        <v>265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898</v>
      </c>
      <c r="P13" s="41" t="s">
        <v>159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11</v>
      </c>
      <c r="V13" s="99">
        <v>1020</v>
      </c>
      <c r="W13" s="49" t="s">
        <v>106</v>
      </c>
      <c r="X13" s="99">
        <v>11</v>
      </c>
      <c r="Y13" s="99">
        <v>149</v>
      </c>
      <c r="Z13" s="49" t="s">
        <v>106</v>
      </c>
      <c r="AA13" s="99">
        <v>12</v>
      </c>
      <c r="AB13" s="99">
        <v>944</v>
      </c>
      <c r="AC13" s="49" t="s">
        <v>106</v>
      </c>
      <c r="AD13" s="99">
        <v>14</v>
      </c>
      <c r="AE13" s="99">
        <v>167</v>
      </c>
      <c r="AF13" s="49" t="s">
        <v>106</v>
      </c>
      <c r="AG13" s="82" t="s">
        <v>98</v>
      </c>
      <c r="AH13" s="84">
        <f>80/(1.055+0.025)</f>
        <v>74.07407407407409</v>
      </c>
      <c r="AI13" s="41" t="s">
        <v>128</v>
      </c>
      <c r="AJ13" s="41" t="s">
        <v>160</v>
      </c>
      <c r="AK13" s="45">
        <f t="shared" ref="AK13" si="0">O13</f>
        <v>898</v>
      </c>
      <c r="AL13" s="41" t="s">
        <v>109</v>
      </c>
      <c r="AM13" s="41">
        <v>1</v>
      </c>
      <c r="AN13" s="41" t="s">
        <v>110</v>
      </c>
    </row>
    <row r="14" spans="1:40" s="43" customFormat="1" x14ac:dyDescent="0.25">
      <c r="A14" s="42" t="s">
        <v>177</v>
      </c>
      <c r="B14" s="78" t="s">
        <v>158</v>
      </c>
      <c r="C14" s="79">
        <v>2</v>
      </c>
      <c r="D14" s="79" t="s">
        <v>96</v>
      </c>
      <c r="E14" s="50" t="s">
        <v>267</v>
      </c>
      <c r="F14" s="50" t="s">
        <v>168</v>
      </c>
      <c r="G14" s="50" t="s">
        <v>169</v>
      </c>
      <c r="H14" s="50" t="s">
        <v>170</v>
      </c>
      <c r="I14" s="100" t="s">
        <v>265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898</v>
      </c>
      <c r="P14" s="41" t="s">
        <v>159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21</v>
      </c>
      <c r="V14" s="99">
        <v>1022</v>
      </c>
      <c r="W14" s="49" t="s">
        <v>106</v>
      </c>
      <c r="X14" s="99">
        <v>34</v>
      </c>
      <c r="Y14" s="99">
        <v>483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f>80/(1.028+0.1)</f>
        <v>70.921985815602824</v>
      </c>
      <c r="AI14" s="41" t="s">
        <v>138</v>
      </c>
      <c r="AJ14" s="41" t="s">
        <v>160</v>
      </c>
      <c r="AK14" s="45">
        <f t="shared" ref="AK14" si="1">O14</f>
        <v>898</v>
      </c>
      <c r="AL14" s="41" t="s">
        <v>109</v>
      </c>
      <c r="AM14" s="41">
        <v>2</v>
      </c>
      <c r="AN14" s="41" t="s">
        <v>110</v>
      </c>
    </row>
  </sheetData>
  <autoFilter ref="A12:A14"/>
  <mergeCells count="9">
    <mergeCell ref="AG7:AM7"/>
    <mergeCell ref="U8:Z8"/>
    <mergeCell ref="AA8:AF8"/>
    <mergeCell ref="A8:A11"/>
    <mergeCell ref="E2:I3"/>
    <mergeCell ref="F9:I9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6"/>
  <sheetViews>
    <sheetView showGridLines="0" zoomScaleNormal="100" workbookViewId="0"/>
  </sheetViews>
  <sheetFormatPr baseColWidth="10" defaultColWidth="11.42578125" defaultRowHeight="15" x14ac:dyDescent="0.25"/>
  <cols>
    <col min="1" max="1" width="32.7109375" bestFit="1" customWidth="1"/>
    <col min="2" max="2" width="18.7109375" customWidth="1"/>
    <col min="3" max="3" width="5.28515625" style="1" customWidth="1"/>
    <col min="4" max="4" width="8.42578125" customWidth="1"/>
    <col min="5" max="5" width="29.140625" bestFit="1" customWidth="1"/>
    <col min="6" max="6" width="5.28515625" bestFit="1" customWidth="1"/>
    <col min="7" max="7" width="7.42578125" bestFit="1" customWidth="1"/>
    <col min="8" max="8" width="14.140625" bestFit="1" customWidth="1"/>
    <col min="9" max="9" width="24" bestFit="1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5.5703125" style="1" bestFit="1" customWidth="1"/>
    <col min="19" max="19" width="15" style="1" bestFit="1" customWidth="1"/>
    <col min="20" max="20" width="16.28515625" style="1" bestFit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28" t="s">
        <v>144</v>
      </c>
      <c r="F2" s="128"/>
      <c r="G2" s="128"/>
      <c r="H2" s="128"/>
      <c r="I2" s="128"/>
    </row>
    <row r="3" spans="1:40" s="57" customFormat="1" x14ac:dyDescent="0.25">
      <c r="E3" s="128"/>
      <c r="F3" s="128"/>
      <c r="G3" s="128"/>
      <c r="H3" s="128"/>
      <c r="I3" s="128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29" t="s">
        <v>85</v>
      </c>
      <c r="C7" s="130"/>
      <c r="D7" s="130"/>
      <c r="E7" s="130"/>
      <c r="F7" s="131"/>
      <c r="G7" s="131"/>
      <c r="H7" s="131"/>
      <c r="I7" s="132"/>
      <c r="J7" s="123" t="s">
        <v>1</v>
      </c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2" t="s">
        <v>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2" t="s">
        <v>3</v>
      </c>
      <c r="AH7" s="123"/>
      <c r="AI7" s="123"/>
      <c r="AJ7" s="123"/>
      <c r="AK7" s="123"/>
      <c r="AL7" s="123"/>
      <c r="AM7" s="124"/>
      <c r="AN7" s="21" t="s">
        <v>22</v>
      </c>
    </row>
    <row r="8" spans="1:40" x14ac:dyDescent="0.25">
      <c r="A8" s="13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5" t="s">
        <v>15</v>
      </c>
      <c r="V8" s="126"/>
      <c r="W8" s="126"/>
      <c r="X8" s="126"/>
      <c r="Y8" s="126"/>
      <c r="Z8" s="127"/>
      <c r="AA8" s="125" t="s">
        <v>16</v>
      </c>
      <c r="AB8" s="126"/>
      <c r="AC8" s="126"/>
      <c r="AD8" s="126"/>
      <c r="AE8" s="126"/>
      <c r="AF8" s="127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3"/>
      <c r="B9" s="27" t="s">
        <v>86</v>
      </c>
      <c r="C9" s="18" t="s">
        <v>88</v>
      </c>
      <c r="D9" s="16" t="s">
        <v>89</v>
      </c>
      <c r="E9" s="16"/>
      <c r="F9" s="135"/>
      <c r="G9" s="135"/>
      <c r="H9" s="135"/>
      <c r="I9" s="13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11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42" t="s">
        <v>349</v>
      </c>
      <c r="B13" s="78" t="s">
        <v>350</v>
      </c>
      <c r="C13" s="79">
        <v>2</v>
      </c>
      <c r="D13" s="79" t="s">
        <v>96</v>
      </c>
      <c r="E13" s="50" t="s">
        <v>351</v>
      </c>
      <c r="F13" s="50" t="s">
        <v>353</v>
      </c>
      <c r="G13" s="50" t="s">
        <v>355</v>
      </c>
      <c r="H13" s="111" t="s">
        <v>354</v>
      </c>
      <c r="I13" s="100" t="s">
        <v>352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1798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16</v>
      </c>
      <c r="V13" s="99">
        <v>396</v>
      </c>
      <c r="W13" s="49" t="s">
        <v>106</v>
      </c>
      <c r="X13" s="99">
        <v>33</v>
      </c>
      <c r="Y13" s="99">
        <v>7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96.49</v>
      </c>
      <c r="AI13" s="41" t="s">
        <v>138</v>
      </c>
      <c r="AJ13" s="41" t="s">
        <v>108</v>
      </c>
      <c r="AK13" s="45">
        <f t="shared" ref="AK13:AK14" si="0">O13</f>
        <v>1798</v>
      </c>
      <c r="AL13" s="41" t="s">
        <v>109</v>
      </c>
      <c r="AM13" s="41">
        <v>1</v>
      </c>
      <c r="AN13" s="41" t="s">
        <v>110</v>
      </c>
    </row>
    <row r="14" spans="1:40" s="43" customFormat="1" x14ac:dyDescent="0.25">
      <c r="A14" s="42" t="s">
        <v>349</v>
      </c>
      <c r="B14" s="78" t="s">
        <v>350</v>
      </c>
      <c r="C14" s="79">
        <v>2</v>
      </c>
      <c r="D14" s="79" t="s">
        <v>96</v>
      </c>
      <c r="E14" s="50" t="s">
        <v>351</v>
      </c>
      <c r="F14" s="50" t="s">
        <v>353</v>
      </c>
      <c r="G14" s="50" t="s">
        <v>355</v>
      </c>
      <c r="H14" s="111" t="s">
        <v>357</v>
      </c>
      <c r="I14" s="100" t="s">
        <v>352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1798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16</v>
      </c>
      <c r="V14" s="99">
        <v>396</v>
      </c>
      <c r="W14" s="49" t="s">
        <v>106</v>
      </c>
      <c r="X14" s="99">
        <v>33</v>
      </c>
      <c r="Y14" s="99">
        <v>7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96.49</v>
      </c>
      <c r="AI14" s="41" t="s">
        <v>138</v>
      </c>
      <c r="AJ14" s="41" t="s">
        <v>108</v>
      </c>
      <c r="AK14" s="45">
        <f t="shared" si="0"/>
        <v>1798</v>
      </c>
      <c r="AL14" s="41" t="s">
        <v>109</v>
      </c>
      <c r="AM14" s="41">
        <v>1</v>
      </c>
      <c r="AN14" s="41" t="s">
        <v>110</v>
      </c>
    </row>
    <row r="15" spans="1:40" x14ac:dyDescent="0.25">
      <c r="A15" s="42" t="s">
        <v>349</v>
      </c>
      <c r="B15" s="78" t="s">
        <v>350</v>
      </c>
      <c r="C15" s="79">
        <v>2</v>
      </c>
      <c r="D15" s="79" t="s">
        <v>96</v>
      </c>
      <c r="E15" s="50" t="s">
        <v>351</v>
      </c>
      <c r="F15" s="97" t="s">
        <v>353</v>
      </c>
      <c r="G15" s="97" t="s">
        <v>356</v>
      </c>
      <c r="H15" s="111" t="s">
        <v>354</v>
      </c>
      <c r="I15" s="100" t="s">
        <v>352</v>
      </c>
      <c r="J15" s="81" t="s">
        <v>97</v>
      </c>
      <c r="K15" s="81" t="s">
        <v>98</v>
      </c>
      <c r="L15" s="81" t="s">
        <v>99</v>
      </c>
      <c r="M15" s="81">
        <v>4</v>
      </c>
      <c r="N15" s="81" t="s">
        <v>100</v>
      </c>
      <c r="O15" s="81">
        <v>1798</v>
      </c>
      <c r="P15" s="41" t="s">
        <v>101</v>
      </c>
      <c r="Q15" s="82" t="s">
        <v>102</v>
      </c>
      <c r="R15" s="81" t="s">
        <v>103</v>
      </c>
      <c r="S15" s="81" t="s">
        <v>104</v>
      </c>
      <c r="T15" s="82" t="s">
        <v>105</v>
      </c>
      <c r="U15" s="99">
        <v>16</v>
      </c>
      <c r="V15" s="99">
        <v>396</v>
      </c>
      <c r="W15" s="49" t="s">
        <v>106</v>
      </c>
      <c r="X15" s="99">
        <v>33</v>
      </c>
      <c r="Y15" s="99">
        <v>7</v>
      </c>
      <c r="Z15" s="49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82" t="s">
        <v>98</v>
      </c>
      <c r="AH15" s="84">
        <v>96.49</v>
      </c>
      <c r="AI15" s="41" t="s">
        <v>138</v>
      </c>
      <c r="AJ15" s="41" t="s">
        <v>108</v>
      </c>
      <c r="AK15" s="45">
        <f t="shared" ref="AK15:AK16" si="1">O15</f>
        <v>1798</v>
      </c>
      <c r="AL15" s="41" t="s">
        <v>109</v>
      </c>
      <c r="AM15" s="41">
        <v>1</v>
      </c>
      <c r="AN15" s="41" t="s">
        <v>110</v>
      </c>
    </row>
    <row r="16" spans="1:40" x14ac:dyDescent="0.25">
      <c r="A16" s="42" t="s">
        <v>349</v>
      </c>
      <c r="B16" s="78" t="s">
        <v>350</v>
      </c>
      <c r="C16" s="79">
        <v>2</v>
      </c>
      <c r="D16" s="79" t="s">
        <v>96</v>
      </c>
      <c r="E16" s="50" t="s">
        <v>351</v>
      </c>
      <c r="F16" s="97" t="s">
        <v>353</v>
      </c>
      <c r="G16" s="97" t="s">
        <v>356</v>
      </c>
      <c r="H16" s="111" t="s">
        <v>357</v>
      </c>
      <c r="I16" s="100" t="s">
        <v>352</v>
      </c>
      <c r="J16" s="81" t="s">
        <v>97</v>
      </c>
      <c r="K16" s="81" t="s">
        <v>98</v>
      </c>
      <c r="L16" s="81" t="s">
        <v>99</v>
      </c>
      <c r="M16" s="81">
        <v>4</v>
      </c>
      <c r="N16" s="81" t="s">
        <v>100</v>
      </c>
      <c r="O16" s="81">
        <v>1798</v>
      </c>
      <c r="P16" s="41" t="s">
        <v>101</v>
      </c>
      <c r="Q16" s="82" t="s">
        <v>102</v>
      </c>
      <c r="R16" s="81" t="s">
        <v>103</v>
      </c>
      <c r="S16" s="81" t="s">
        <v>104</v>
      </c>
      <c r="T16" s="82" t="s">
        <v>105</v>
      </c>
      <c r="U16" s="99">
        <v>16</v>
      </c>
      <c r="V16" s="99">
        <v>396</v>
      </c>
      <c r="W16" s="49" t="s">
        <v>106</v>
      </c>
      <c r="X16" s="99">
        <v>33</v>
      </c>
      <c r="Y16" s="99">
        <v>7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96.49</v>
      </c>
      <c r="AI16" s="41" t="s">
        <v>138</v>
      </c>
      <c r="AJ16" s="41" t="s">
        <v>108</v>
      </c>
      <c r="AK16" s="45">
        <f t="shared" si="1"/>
        <v>1798</v>
      </c>
      <c r="AL16" s="41" t="s">
        <v>109</v>
      </c>
      <c r="AM16" s="41">
        <v>1</v>
      </c>
      <c r="AN16" s="41" t="s">
        <v>110</v>
      </c>
    </row>
  </sheetData>
  <autoFilter ref="A12:A16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N14"/>
  <sheetViews>
    <sheetView showGridLines="0" zoomScaleNormal="100" workbookViewId="0">
      <selection activeCell="A13" sqref="A13"/>
    </sheetView>
  </sheetViews>
  <sheetFormatPr baseColWidth="10" defaultColWidth="11.42578125" defaultRowHeight="15" x14ac:dyDescent="0.25"/>
  <cols>
    <col min="1" max="1" width="27.5703125" bestFit="1" customWidth="1"/>
    <col min="2" max="2" width="18.7109375" customWidth="1"/>
    <col min="3" max="3" width="5.28515625" style="1" customWidth="1"/>
    <col min="4" max="4" width="8.42578125" customWidth="1"/>
    <col min="5" max="5" width="29.5703125" bestFit="1" customWidth="1"/>
    <col min="6" max="6" width="5.7109375" customWidth="1"/>
    <col min="7" max="7" width="7" customWidth="1"/>
    <col min="8" max="8" width="15.5703125" customWidth="1"/>
    <col min="9" max="9" width="24.28515625" bestFit="1" customWidth="1"/>
    <col min="10" max="10" width="8.140625" style="1" customWidth="1"/>
    <col min="11" max="11" width="8.7109375" style="1" customWidth="1"/>
    <col min="12" max="12" width="9.7109375" style="1" customWidth="1"/>
    <col min="13" max="13" width="7.140625" style="1" customWidth="1"/>
    <col min="14" max="14" width="7.28515625" style="1" customWidth="1"/>
    <col min="15" max="15" width="9" style="1" customWidth="1"/>
    <col min="16" max="16" width="10.5703125" style="1" customWidth="1"/>
    <col min="17" max="17" width="8.5703125" style="1" customWidth="1"/>
    <col min="18" max="18" width="17.7109375" style="1" customWidth="1"/>
    <col min="19" max="19" width="18.140625" style="1" customWidth="1"/>
    <col min="20" max="20" width="18.85546875" style="1" customWidth="1"/>
    <col min="21" max="32" width="8.7109375" style="1" customWidth="1"/>
    <col min="33" max="33" width="8.140625" bestFit="1" customWidth="1"/>
    <col min="34" max="34" width="16.140625" bestFit="1" customWidth="1"/>
    <col min="36" max="36" width="11.85546875" bestFit="1" customWidth="1"/>
    <col min="38" max="38" width="17" customWidth="1"/>
    <col min="39" max="40" width="13.28515625" customWidth="1"/>
  </cols>
  <sheetData>
    <row r="1" spans="1:40" s="57" customFormat="1" x14ac:dyDescent="0.25"/>
    <row r="2" spans="1:40" s="57" customFormat="1" x14ac:dyDescent="0.25">
      <c r="E2" s="128" t="s">
        <v>144</v>
      </c>
      <c r="F2" s="128"/>
      <c r="G2" s="128"/>
      <c r="H2" s="128"/>
      <c r="I2" s="128"/>
    </row>
    <row r="3" spans="1:40" s="57" customFormat="1" x14ac:dyDescent="0.25">
      <c r="E3" s="128"/>
      <c r="F3" s="128"/>
      <c r="G3" s="128"/>
      <c r="H3" s="128"/>
      <c r="I3" s="128"/>
    </row>
    <row r="4" spans="1:40" s="57" customFormat="1" x14ac:dyDescent="0.25">
      <c r="E4" s="58"/>
      <c r="F4" s="58"/>
      <c r="G4" s="58"/>
      <c r="H4" s="58"/>
      <c r="I4" s="58"/>
    </row>
    <row r="5" spans="1:40" s="57" customFormat="1" x14ac:dyDescent="0.25"/>
    <row r="6" spans="1:40" s="57" customFormat="1" x14ac:dyDescent="0.25"/>
    <row r="7" spans="1:40" x14ac:dyDescent="0.25">
      <c r="B7" s="129" t="s">
        <v>85</v>
      </c>
      <c r="C7" s="130"/>
      <c r="D7" s="130"/>
      <c r="E7" s="130"/>
      <c r="F7" s="131"/>
      <c r="G7" s="131"/>
      <c r="H7" s="131"/>
      <c r="I7" s="132"/>
      <c r="J7" s="123" t="s">
        <v>1</v>
      </c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2" t="s">
        <v>2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22" t="s">
        <v>3</v>
      </c>
      <c r="AH7" s="123"/>
      <c r="AI7" s="123"/>
      <c r="AJ7" s="123"/>
      <c r="AK7" s="123"/>
      <c r="AL7" s="123"/>
      <c r="AM7" s="124"/>
      <c r="AN7" s="21" t="s">
        <v>22</v>
      </c>
    </row>
    <row r="8" spans="1:40" x14ac:dyDescent="0.25">
      <c r="A8" s="133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25" t="s">
        <v>15</v>
      </c>
      <c r="V8" s="126"/>
      <c r="W8" s="126"/>
      <c r="X8" s="126"/>
      <c r="Y8" s="126"/>
      <c r="Z8" s="127"/>
      <c r="AA8" s="125" t="s">
        <v>16</v>
      </c>
      <c r="AB8" s="126"/>
      <c r="AC8" s="126"/>
      <c r="AD8" s="126"/>
      <c r="AE8" s="126"/>
      <c r="AF8" s="127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8" x14ac:dyDescent="0.35">
      <c r="A9" s="133"/>
      <c r="B9" s="27" t="s">
        <v>86</v>
      </c>
      <c r="C9" s="18" t="s">
        <v>88</v>
      </c>
      <c r="D9" s="16" t="s">
        <v>89</v>
      </c>
      <c r="E9" s="16"/>
      <c r="F9" s="135"/>
      <c r="G9" s="135"/>
      <c r="H9" s="135"/>
      <c r="I9" s="136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25">
      <c r="A10" s="133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25">
      <c r="A11" s="134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25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25">
      <c r="A13" s="78" t="s">
        <v>262</v>
      </c>
      <c r="B13" s="78" t="s">
        <v>161</v>
      </c>
      <c r="C13" s="79">
        <v>2</v>
      </c>
      <c r="D13" s="79" t="s">
        <v>96</v>
      </c>
      <c r="E13" s="50" t="s">
        <v>268</v>
      </c>
      <c r="F13" s="50" t="s">
        <v>163</v>
      </c>
      <c r="G13" s="50" t="s">
        <v>165</v>
      </c>
      <c r="H13" s="50" t="s">
        <v>164</v>
      </c>
      <c r="I13" s="100" t="s">
        <v>269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1618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162</v>
      </c>
      <c r="U13" s="83">
        <v>9</v>
      </c>
      <c r="V13" s="83">
        <v>293</v>
      </c>
      <c r="W13" s="82" t="s">
        <v>106</v>
      </c>
      <c r="X13" s="83">
        <v>11</v>
      </c>
      <c r="Y13" s="83">
        <v>16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81.3</v>
      </c>
      <c r="AI13" s="41" t="s">
        <v>128</v>
      </c>
      <c r="AJ13" s="41" t="s">
        <v>108</v>
      </c>
      <c r="AK13" s="45">
        <f t="shared" ref="AK13:AK14" si="0">O13</f>
        <v>1618</v>
      </c>
      <c r="AL13" s="41" t="s">
        <v>109</v>
      </c>
      <c r="AM13" s="41">
        <v>1</v>
      </c>
      <c r="AN13" s="41" t="s">
        <v>110</v>
      </c>
    </row>
    <row r="14" spans="1:40" s="43" customFormat="1" x14ac:dyDescent="0.25">
      <c r="A14" s="78" t="s">
        <v>262</v>
      </c>
      <c r="B14" s="78" t="s">
        <v>161</v>
      </c>
      <c r="C14" s="79">
        <v>2</v>
      </c>
      <c r="D14" s="79" t="s">
        <v>96</v>
      </c>
      <c r="E14" s="50" t="s">
        <v>268</v>
      </c>
      <c r="F14" s="50" t="s">
        <v>163</v>
      </c>
      <c r="G14" s="50" t="s">
        <v>165</v>
      </c>
      <c r="H14" s="50" t="s">
        <v>167</v>
      </c>
      <c r="I14" s="100" t="s">
        <v>269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1618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162</v>
      </c>
      <c r="U14" s="83">
        <v>9</v>
      </c>
      <c r="V14" s="83">
        <v>293</v>
      </c>
      <c r="W14" s="82" t="s">
        <v>106</v>
      </c>
      <c r="X14" s="83">
        <v>11</v>
      </c>
      <c r="Y14" s="83">
        <v>16</v>
      </c>
      <c r="Z14" s="82" t="s">
        <v>106</v>
      </c>
      <c r="AA14" s="83" t="s">
        <v>113</v>
      </c>
      <c r="AB14" s="83" t="s">
        <v>113</v>
      </c>
      <c r="AC14" s="82" t="s">
        <v>113</v>
      </c>
      <c r="AD14" s="83" t="s">
        <v>113</v>
      </c>
      <c r="AE14" s="83" t="s">
        <v>113</v>
      </c>
      <c r="AF14" s="82" t="s">
        <v>113</v>
      </c>
      <c r="AG14" s="82" t="s">
        <v>98</v>
      </c>
      <c r="AH14" s="84">
        <v>81.3</v>
      </c>
      <c r="AI14" s="41" t="s">
        <v>128</v>
      </c>
      <c r="AJ14" s="41" t="s">
        <v>108</v>
      </c>
      <c r="AK14" s="45">
        <f t="shared" si="0"/>
        <v>1618</v>
      </c>
      <c r="AL14" s="41" t="s">
        <v>109</v>
      </c>
      <c r="AM14" s="41">
        <v>1</v>
      </c>
      <c r="AN14" s="41" t="s">
        <v>110</v>
      </c>
    </row>
  </sheetData>
  <autoFilter ref="A12:A14"/>
  <mergeCells count="9">
    <mergeCell ref="E2:I3"/>
    <mergeCell ref="B7:I7"/>
    <mergeCell ref="J7:T7"/>
    <mergeCell ref="U7:AF7"/>
    <mergeCell ref="AG7:AM7"/>
    <mergeCell ref="A8:A11"/>
    <mergeCell ref="U8:Z8"/>
    <mergeCell ref="AA8:AF8"/>
    <mergeCell ref="F9:I9"/>
  </mergeCells>
  <pageMargins left="0.28000000000000003" right="0.34" top="0.36" bottom="0.26" header="0.31496062992125984" footer="0.17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header</vt:lpstr>
      <vt:lpstr>2-VF1-D1</vt:lpstr>
      <vt:lpstr>2-VF1-D2</vt:lpstr>
      <vt:lpstr>2-VF1-D3</vt:lpstr>
      <vt:lpstr>2-VF1-D4</vt:lpstr>
      <vt:lpstr>2-VF1-E1</vt:lpstr>
      <vt:lpstr>2-VF1-E2</vt:lpstr>
      <vt:lpstr>2-VF1-E3</vt:lpstr>
      <vt:lpstr>2-VF1-E4</vt:lpstr>
      <vt:lpstr>2-VF1-E6</vt:lpstr>
      <vt:lpstr>2-VF1-E7</vt:lpstr>
      <vt:lpstr>2-UU1-D1</vt:lpstr>
      <vt:lpstr>2-UU1-D2</vt:lpstr>
      <vt:lpstr>2-UU1-E1</vt:lpstr>
      <vt:lpstr>'2-UU1-D1'!Zone_d_impression</vt:lpstr>
      <vt:lpstr>'2-UU1-D2'!Zone_d_impression</vt:lpstr>
      <vt:lpstr>'2-UU1-E1'!Zone_d_impression</vt:lpstr>
      <vt:lpstr>'2-VF1-D1'!Zone_d_impression</vt:lpstr>
      <vt:lpstr>'2-VF1-D2'!Zone_d_impression</vt:lpstr>
      <vt:lpstr>'2-VF1-D3'!Zone_d_impression</vt:lpstr>
      <vt:lpstr>'2-VF1-D4'!Zone_d_impression</vt:lpstr>
      <vt:lpstr>'2-VF1-E1'!Zone_d_impression</vt:lpstr>
      <vt:lpstr>'2-VF1-E2'!Zone_d_impression</vt:lpstr>
      <vt:lpstr>'2-VF1-E3'!Zone_d_impression</vt:lpstr>
      <vt:lpstr>'2-VF1-E4'!Zone_d_impression</vt:lpstr>
      <vt:lpstr>'2-VF1-E6'!Zone_d_impression</vt:lpstr>
      <vt:lpstr>'2-VF1-E7'!Zone_d_impression</vt:lpstr>
      <vt:lpstr>header!Zone_d_impression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2017-07-25T09:06:36Z</dcterms:created>
  <dcterms:modified xsi:type="dcterms:W3CDTF">2017-09-13T11:39:29Z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2031544261</vt:i4>
  </property>
  <property fmtid="{D5CDD505-2E9C-101B-9397-08002B2CF9AE}" pid="3" name="_NewReviewCycle">
    <vt:lpwstr/>
  </property>
</Properties>
</file>